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90" windowWidth="9720" windowHeight="4950" firstSheet="2" activeTab="6"/>
  </bookViews>
  <sheets>
    <sheet name="ДНЗ 1010" sheetId="1" r:id="rId1"/>
    <sheet name="ЗОШ 1020" sheetId="2" r:id="rId2"/>
    <sheet name="Сот,цдют 1090" sheetId="3" r:id="rId3"/>
    <sheet name="КМОЦ 1150" sheetId="4" r:id="rId4"/>
    <sheet name="1160" sheetId="5" r:id="rId5"/>
    <sheet name="ЦБ 1161" sheetId="6" r:id="rId6"/>
    <sheet name="ГГ 1161" sheetId="7" r:id="rId7"/>
    <sheet name="МНВК 1161" sheetId="8" r:id="rId8"/>
    <sheet name="Програма 1162" sheetId="9" r:id="rId9"/>
    <sheet name="Ап.управл." sheetId="10" r:id="rId10"/>
    <sheet name="ІРЦ 1170" sheetId="11" r:id="rId11"/>
  </sheets>
  <definedNames/>
  <calcPr fullCalcOnLoad="1"/>
</workbook>
</file>

<file path=xl/sharedStrings.xml><?xml version="1.0" encoding="utf-8"?>
<sst xmlns="http://schemas.openxmlformats.org/spreadsheetml/2006/main" count="2155" uniqueCount="538">
  <si>
    <t>1.</t>
  </si>
  <si>
    <t>7. Підпрограми, спрямовані на досягнення мети, визначеної паспортом бюджетної програми</t>
  </si>
  <si>
    <t>КПКВК</t>
  </si>
  <si>
    <t>Назва підпрограми</t>
  </si>
  <si>
    <t>8. Обсяги фінансування бюджетної програми у розрізі підпрограм та завдань</t>
  </si>
  <si>
    <t>загальний фонд</t>
  </si>
  <si>
    <t>спеціальний фонд</t>
  </si>
  <si>
    <t>разом</t>
  </si>
  <si>
    <t>...</t>
  </si>
  <si>
    <t>Усього</t>
  </si>
  <si>
    <t>Підпрограма 1</t>
  </si>
  <si>
    <t>Підпрограма 2</t>
  </si>
  <si>
    <t>Одиниця виміру</t>
  </si>
  <si>
    <t>Джерело інформації</t>
  </si>
  <si>
    <t>Код</t>
  </si>
  <si>
    <t>Найменування джерел надходжень</t>
  </si>
  <si>
    <t>Інвестиційний проект 1</t>
  </si>
  <si>
    <t>Надходження із бюджету</t>
  </si>
  <si>
    <t>Інвестиційний проект 2</t>
  </si>
  <si>
    <t>ПОГОДЖЕНО:</t>
  </si>
  <si>
    <t>Затверджено</t>
  </si>
  <si>
    <t>Управління освіти Южноукраїнської міської ради</t>
  </si>
  <si>
    <t>Фінансове управління Южноукраїнської міської ради</t>
  </si>
  <si>
    <t>ПАСПОРТ</t>
  </si>
  <si>
    <t xml:space="preserve">3. </t>
  </si>
  <si>
    <t xml:space="preserve">5. Підстави для виконання бюджетної програми </t>
  </si>
  <si>
    <t>Забезпечення збереження енергоресурсів</t>
  </si>
  <si>
    <t>Кількість дошкільних навчальних закладів</t>
  </si>
  <si>
    <t>показники продукту</t>
  </si>
  <si>
    <t>діто-дні відвідування</t>
  </si>
  <si>
    <t>кількість днів відвідування</t>
  </si>
  <si>
    <t>Показники затрат:</t>
  </si>
  <si>
    <t>з них на:</t>
  </si>
  <si>
    <t>Показники ефективності:</t>
  </si>
  <si>
    <t>Показники якості:</t>
  </si>
  <si>
    <t>обсяг видатків</t>
  </si>
  <si>
    <t>грн</t>
  </si>
  <si>
    <t>од.</t>
  </si>
  <si>
    <t>осіб</t>
  </si>
  <si>
    <t>мережа</t>
  </si>
  <si>
    <t>штатний розпис</t>
  </si>
  <si>
    <t>од</t>
  </si>
  <si>
    <t>%</t>
  </si>
  <si>
    <t>кошторис</t>
  </si>
  <si>
    <t>Гкал</t>
  </si>
  <si>
    <t>куб.м</t>
  </si>
  <si>
    <t xml:space="preserve">Управління  освіти </t>
  </si>
  <si>
    <t>Управління  освіти  Южноукраїнської міської ради</t>
  </si>
  <si>
    <t xml:space="preserve">2.  </t>
  </si>
  <si>
    <t xml:space="preserve">                (КПКВК МБ)                      (найменування головного розпорядника) </t>
  </si>
  <si>
    <t xml:space="preserve">           (КПКВК МБ)                (найменування відповідального виконавця) </t>
  </si>
  <si>
    <t xml:space="preserve">      (КПКВК МБ)               (КФКВК)         (найменування бюджетної програми) </t>
  </si>
  <si>
    <t>Закон України   "Про дошкільну освіту"</t>
  </si>
  <si>
    <t>Начальник фінансового управління</t>
  </si>
  <si>
    <t>журнал реєстрації</t>
  </si>
  <si>
    <t>Закон України   "Про загальну середню освіту"</t>
  </si>
  <si>
    <t>кількість закладів за ступенями шкіл</t>
  </si>
  <si>
    <t>грн.</t>
  </si>
  <si>
    <t>шт.</t>
  </si>
  <si>
    <t>кількість закладів</t>
  </si>
  <si>
    <t>кількість виготовлених примірників навчально-методичної літератури</t>
  </si>
  <si>
    <t>вартість виготовлення одного примірника навчально-методичної літератури</t>
  </si>
  <si>
    <t>забезпеченість установ освіти навчально-методичною літературою</t>
  </si>
  <si>
    <t>Централізоване ведення бухгалтерського обліку</t>
  </si>
  <si>
    <t>кількість централізованих бухгалтерій</t>
  </si>
  <si>
    <t>кількість складених звітів працівниками бухгалтерії</t>
  </si>
  <si>
    <t>в середньому</t>
  </si>
  <si>
    <t>1011200</t>
  </si>
  <si>
    <t>Здійснення централізованого господарського обслуговування</t>
  </si>
  <si>
    <t>1011210</t>
  </si>
  <si>
    <t>кількість навчальних закладів</t>
  </si>
  <si>
    <t>середній розмір допомоги</t>
  </si>
  <si>
    <t>Утримання інших закладів освіти</t>
  </si>
  <si>
    <t>Утримання установи (забезпечити надання якісних послуг з централізованого господарського обслуговування)</t>
  </si>
  <si>
    <t>всього число ставок</t>
  </si>
  <si>
    <t>Конституція України (Закон від 28.06.1996р. №254/96)</t>
  </si>
  <si>
    <t>Наказ МФУ №298/519 "Типовий перелік бюджетних програм та результативні показники їх виконання для місцевого бюджету у галузі "Освіта"</t>
  </si>
  <si>
    <t>положення</t>
  </si>
  <si>
    <t>чол.</t>
  </si>
  <si>
    <t>кількість штатних одиниць</t>
  </si>
  <si>
    <t>% дітей, які здобувають різні спеціальності до кількості дітей 8-11 класів</t>
  </si>
  <si>
    <t>витрати на навчання однієї дитини</t>
  </si>
  <si>
    <t>середня витрата на одну спеціальність</t>
  </si>
  <si>
    <t>КФКВК</t>
  </si>
  <si>
    <t>№ з/п</t>
  </si>
  <si>
    <t>Спеціальний фонд</t>
  </si>
  <si>
    <t>Разом</t>
  </si>
  <si>
    <t>Підпрограма/завдання бюджетної програми</t>
  </si>
  <si>
    <t>9. Перелік регіональних цільових програм, які викорнуються у складі бюджетної програми   (тис. Грн.)</t>
  </si>
  <si>
    <t>Назва регіональної цільової програми та підпрограми</t>
  </si>
  <si>
    <t>Загальний фонд</t>
  </si>
  <si>
    <t>Регірнальна цільова програма 1</t>
  </si>
  <si>
    <t>.....</t>
  </si>
  <si>
    <t>10. Результативні показники бюджетної програми у розділі підпрограм і завдань</t>
  </si>
  <si>
    <t>№ з/з</t>
  </si>
  <si>
    <t>Назва показника</t>
  </si>
  <si>
    <t>Значення показника</t>
  </si>
  <si>
    <t>(тис. Грн.)</t>
  </si>
  <si>
    <t>11. Джерела фінансування інвестиційних проектів у розділі підпрограм</t>
  </si>
  <si>
    <t>2. Пункт 11 заповнюється тільки для затвердженних у місцевому бюджеті видатків/надання кредитів на реалізацію інвестиційних проектів (програм).</t>
  </si>
  <si>
    <t>3. Прогноз видатків до кінця  реалізації інвестиційного проекту зазначається з розбивкою за роками.</t>
  </si>
  <si>
    <t>1.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</si>
  <si>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Ю.М.Сінчук</t>
  </si>
  <si>
    <t>Начальник управління освіти</t>
  </si>
  <si>
    <t>Т.О.Гончарова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</si>
  <si>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клегіумами</t>
  </si>
  <si>
    <t>Утримання установи (забезпечення створення належних умов для надання на належному рівні дошкільної освіти та виховання дітей)</t>
  </si>
  <si>
    <t>ВСЬОГО</t>
  </si>
  <si>
    <t xml:space="preserve">Кількість груп </t>
  </si>
  <si>
    <t>Число посадових окладів (ставок) педагогічного персоналу</t>
  </si>
  <si>
    <t>Число штатних одиниць спеціалістів</t>
  </si>
  <si>
    <t>Число штатних одиниць працівників</t>
  </si>
  <si>
    <t>Всього число ставок (штатних одиниць)</t>
  </si>
  <si>
    <t>Кількість дітей, що відвідують дошкільні заклади</t>
  </si>
  <si>
    <t>д/дні (тис.)</t>
  </si>
  <si>
    <t>відсоток дітей охоплених дошкільною освітою</t>
  </si>
  <si>
    <t>обсяг видатків на оплату енергоносіїв та комунальних послуг всього, грн.</t>
  </si>
  <si>
    <t>оплату електроенергії</t>
  </si>
  <si>
    <t>площа приміщень що опалюються</t>
  </si>
  <si>
    <t>кв.м.</t>
  </si>
  <si>
    <t>Плоказники продукту:</t>
  </si>
  <si>
    <t>обсяг споживання енергоресурсів у натуральному виразі, в тому числі:</t>
  </si>
  <si>
    <t>теплопостачання</t>
  </si>
  <si>
    <t>водопостачання та водовідведення</t>
  </si>
  <si>
    <t>електроенергія</t>
  </si>
  <si>
    <t>куб.м.</t>
  </si>
  <si>
    <t>кВт.год.</t>
  </si>
  <si>
    <t>Гкал.</t>
  </si>
  <si>
    <t>середній обсяг споживання коммун. послуг та енергоносіїв, у тому числі:</t>
  </si>
  <si>
    <t>водопостачання, куб.м. на 1 кв.м. загальної площі</t>
  </si>
  <si>
    <t>електроенергії,Квт год. на 1 кв.м. загальної площі</t>
  </si>
  <si>
    <t>теплопостачання, Гкал на 1 кв.м площі що опалюється</t>
  </si>
  <si>
    <t>річна економія енергоресурсів в натуральному виразі:</t>
  </si>
  <si>
    <t>теплопостачання, тис. Грн. Гкал/рік (%)</t>
  </si>
  <si>
    <t>водопостачання, тис.куб.м/рік (%)</t>
  </si>
  <si>
    <t>електроенергії, тис кВт/рік (%)</t>
  </si>
  <si>
    <t>обсяг річної економії бюджетних коштів на оплату енергоносіїв внаслідок реалізації заходів з енергозбереження, тис. Грн. (%)</t>
  </si>
  <si>
    <t>Погашення кредиторської заборогованності</t>
  </si>
  <si>
    <t>погашено в повному обсязі</t>
  </si>
  <si>
    <t>Погашення кредиторськоїх заборгованності</t>
  </si>
  <si>
    <t>затрат:</t>
  </si>
  <si>
    <t>кількість класів за ступенями шкіл</t>
  </si>
  <si>
    <t>число посадових окладів (ставок) пед.персоналу загального фонду</t>
  </si>
  <si>
    <t>число штатних одиниць спеціалістів</t>
  </si>
  <si>
    <t>число штатних одиниць робітників заг. фонд</t>
  </si>
  <si>
    <t>продукту:</t>
  </si>
  <si>
    <t>кількість учнів, які навчаються за індивідуальною формою навчання</t>
  </si>
  <si>
    <t>ефективності:</t>
  </si>
  <si>
    <t>діто-дні харчування учнів 1-4 класів (без врахування Постанови КМУ від 19.06.02 №856)</t>
  </si>
  <si>
    <t>якості:</t>
  </si>
  <si>
    <t>% дітей (до потреби) що охоплені індивідульними формами навчання</t>
  </si>
  <si>
    <t>дні</t>
  </si>
  <si>
    <t>ЗАВДАННЯ 1</t>
  </si>
  <si>
    <t>ЗАВДАННЯ 2</t>
  </si>
  <si>
    <t>ЗАВДАННЯ 3</t>
  </si>
  <si>
    <t>обсяги видатків на оплату енергоносіїв та ком. послуг всього</t>
  </si>
  <si>
    <t>з них:</t>
  </si>
  <si>
    <t>оплата теплопостачання</t>
  </si>
  <si>
    <t>оплата водопостачання та водовідведення</t>
  </si>
  <si>
    <t>оплата електроенергії</t>
  </si>
  <si>
    <t>площа приміщень, що опалюються</t>
  </si>
  <si>
    <t>обсяг споживання енергоресурсів у натуральному виразі, у т.ч.:</t>
  </si>
  <si>
    <t>середній розмір споживання комунальних послуг та енергоносіїв, в т.ч.:</t>
  </si>
  <si>
    <t>теплопостачання, Гкал на 1 кв. М площі</t>
  </si>
  <si>
    <t>водопостачання, куб. М. На 1 кв.м. Площі</t>
  </si>
  <si>
    <t>електроенергії, кВт год. на 1 кв.м. Площі</t>
  </si>
  <si>
    <t>Закон України   "Про позашкільну освіту"</t>
  </si>
  <si>
    <t>число посадових окладів (ставок) пед. персоналу</t>
  </si>
  <si>
    <t>число штатних одиниць адмінперсоналу, за умови оплати віднесених до педперсоналу, од.(ставок) педагогічного персоналу</t>
  </si>
  <si>
    <t>число штатних одиниць працівників</t>
  </si>
  <si>
    <t>всього ставок</t>
  </si>
  <si>
    <t>кількість дітей які отримують позашкільну освіту</t>
  </si>
  <si>
    <t>витрати на 1 дитину, яка отримує позашкільну освіту</t>
  </si>
  <si>
    <t>відсоток дітей від учнів 5-11 класів ЗОШ які візьмуть участь в конкурсах малої академії наук</t>
  </si>
  <si>
    <t>обсяг видатків на оплату енергоносіїв та комунальних послуг всього</t>
  </si>
  <si>
    <t>Квт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</si>
  <si>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</si>
  <si>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</si>
  <si>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</t>
  </si>
  <si>
    <t>Пояснення, що характеризують джерела фінасування</t>
  </si>
  <si>
    <t>Інші джерела фінансування</t>
  </si>
  <si>
    <t>Забезпечення збереження енергоносіїв</t>
  </si>
  <si>
    <t>віднесених до пед.персоналу одиниць (ставок) пед.персоналу</t>
  </si>
  <si>
    <t>організація науково-методичної роботи, підвищення кваліфікації, пофесійної компетентності педагогічних працівників в дошкільних, загальноосвітніх і позашкільних навчальних закладах та розвиток їхньої творчої ініціативи</t>
  </si>
  <si>
    <t>кількість пед.працівників, які підвищать свою кваліфікацію в поточному році</t>
  </si>
  <si>
    <t>кв.м</t>
  </si>
  <si>
    <t>Спеціфльний фонд</t>
  </si>
  <si>
    <t>Утримання установи (забезпечення  складання і надання которисної, звітної, фінансової документації, фінансування установ освіти згідно з затвердженими кошторисами</t>
  </si>
  <si>
    <t>штатний розклад</t>
  </si>
  <si>
    <t>кількість закладів, які обслуговує централізована бухгалтерія</t>
  </si>
  <si>
    <t>кількість особових рахунків</t>
  </si>
  <si>
    <t>кількість установ, які обслуговує один працівник</t>
  </si>
  <si>
    <t>кількість особових рахунків, які обслуговує 1 працівник розрах. відділу</t>
  </si>
  <si>
    <t>кв. м.</t>
  </si>
  <si>
    <t>кВт,год.</t>
  </si>
  <si>
    <r>
      <t xml:space="preserve">6. Мета бюджетної програми     </t>
    </r>
    <r>
      <rPr>
        <b/>
        <sz val="12"/>
        <rFont val="Arial"/>
        <family val="2"/>
      </rPr>
      <t>Забезпечення ведення централізованого господарського обслуговування</t>
    </r>
  </si>
  <si>
    <t>Утримання установи (забезпечити складання і надання кошторисної, звітної, фінансової документації, фінансування установ освіти згідно затвердженим кошторисам)</t>
  </si>
  <si>
    <t>кількість груп централізованого господарчого обслуговування</t>
  </si>
  <si>
    <t>число штатних одиниць робітників</t>
  </si>
  <si>
    <t>всього число штатних одиниць</t>
  </si>
  <si>
    <t>кількість установ, які обслуговуються групами централізованого господарського обслуговування</t>
  </si>
  <si>
    <t>кількість установ, які обслуговує 1 працівник</t>
  </si>
  <si>
    <r>
      <t xml:space="preserve">6. Мета бюджетної програми     </t>
    </r>
    <r>
      <rPr>
        <b/>
        <u val="single"/>
        <sz val="12"/>
        <rFont val="Arial"/>
        <family val="2"/>
      </rPr>
      <t>Забезпечення надання якісних послуг іншим закладам освіти</t>
    </r>
  </si>
  <si>
    <t>Утримання установи (забезпечити якісну медико-психологічну консультацію учнів, забезпечити проведення культурно-мистецьких заходів та роботу гуртків)</t>
  </si>
  <si>
    <t>число штатних одиниць педагогічного персоналу</t>
  </si>
  <si>
    <t>кількість дітей, які отримують різні спеціальності</t>
  </si>
  <si>
    <t xml:space="preserve">чол. </t>
  </si>
  <si>
    <t>кількість спеціальностей, які можуть отримати учні</t>
  </si>
  <si>
    <t>% дітей, які отримують свідоцтва про закінчення МНВК</t>
  </si>
  <si>
    <t>Забезпечення надання допомоги дітям-сиротам,та дітям позбавленим батьківського піклування, яким виповнюється 18 років</t>
  </si>
  <si>
    <t>Утримання установи (Забезпечення надання допомоги дітям-сиротам,та дітям позбавленим батьківського піклування, яким виповнюється 18 років)</t>
  </si>
  <si>
    <t>середньо річна кількість отримувачів допомоги</t>
  </si>
  <si>
    <t>Утримання установи (реалізація державної прлітики в галузі освіти з урахуванням особливостей соціальної культури міста)</t>
  </si>
  <si>
    <t xml:space="preserve"> штатний розклад</t>
  </si>
  <si>
    <t>кількість наданих послуг (виконаних листів, доручень, тощо) на 1 працівника</t>
  </si>
  <si>
    <t>витрати на утримання 1 штатної одиниці</t>
  </si>
  <si>
    <t>число штатних одиниць адмінпесоналу, за умови оплати віднесених до пед персоналу, од. (ставок) пед. персоналу</t>
  </si>
  <si>
    <t>число штатних одиниць (ставок) вихователів</t>
  </si>
  <si>
    <t xml:space="preserve">    Забезпечення фінансування закладів освіти, контроль за веденням бухгалтерського обліку та звітності</t>
  </si>
  <si>
    <t xml:space="preserve">6. Мета бюджетної програми     </t>
  </si>
  <si>
    <t>кількість отриманих листів від вищестоячих установ, доручень на контролі, звернень громадян</t>
  </si>
  <si>
    <t>Вихователі та муз.керівники</t>
  </si>
  <si>
    <t>стат.дані</t>
  </si>
  <si>
    <t>Бюджетний кодекс України (Закон України від 08.07.2010 р. № 2456-УІ)</t>
  </si>
  <si>
    <t>розрахунок</t>
  </si>
  <si>
    <t>показники затрат</t>
  </si>
  <si>
    <t>показник ефективності</t>
  </si>
  <si>
    <t>показник якості</t>
  </si>
  <si>
    <t>5. Підстави для виконання бюджетної програми:</t>
  </si>
  <si>
    <t>(0910)</t>
  </si>
  <si>
    <t>(0990)</t>
  </si>
  <si>
    <t>(0921)</t>
  </si>
  <si>
    <t>Надання позашкільної освіти позашкільними закладами освіти, заходи із позашкільної роботи з дітьми</t>
  </si>
  <si>
    <t>(0960)</t>
  </si>
  <si>
    <t>витрати на організацію підвищення кваліфікації 1 працівника (в середньому) грн.</t>
  </si>
  <si>
    <t>рішення від 21.09.2016 №230</t>
  </si>
  <si>
    <t>(0111)</t>
  </si>
  <si>
    <t>Завдання</t>
  </si>
  <si>
    <t>ЗАВДАННЯ 4</t>
  </si>
  <si>
    <t>Виконання депутатських повноважень</t>
  </si>
  <si>
    <t xml:space="preserve">Поліпшення матеріально-технічної бази загальноосвітніх навчальних закладів </t>
  </si>
  <si>
    <t>обсяг видатків з них:</t>
  </si>
  <si>
    <t>Виконання міської програми "Фонд міської ради на виконання депутатських повноважень за 2017 рік"</t>
  </si>
  <si>
    <t>ефективність:</t>
  </si>
  <si>
    <t>якість:</t>
  </si>
  <si>
    <t>Забезпечення навчальним приладдям загальноосвітніх закладів (до виділеного  плану)</t>
  </si>
  <si>
    <t>придбання вишки "Атлант" для проведення робіт в закладах освіти</t>
  </si>
  <si>
    <t>Забезпечення необхідним обладнанням (до виділеного  плану)</t>
  </si>
  <si>
    <t>теплопостачання, Гкал на 1 кв.м площі</t>
  </si>
  <si>
    <t>0611010</t>
  </si>
  <si>
    <t>Надання дошкільної освіти</t>
  </si>
  <si>
    <t>Закон України   "Про Державний бюджет України  на 2018 рік"</t>
  </si>
  <si>
    <t>0611020</t>
  </si>
  <si>
    <t>0611090</t>
  </si>
  <si>
    <t>кВт</t>
  </si>
  <si>
    <t>0611150</t>
  </si>
  <si>
    <t>0611161</t>
  </si>
  <si>
    <t xml:space="preserve">  бюджетної програми місцевого  бюджету на 2018 рік </t>
  </si>
  <si>
    <t>0610160</t>
  </si>
  <si>
    <t>0611162</t>
  </si>
  <si>
    <t>оплату теплопостачання</t>
  </si>
  <si>
    <t xml:space="preserve">оплату водопостачання та водовідведення </t>
  </si>
  <si>
    <t>Методичне забезпечення діяльності навчальних закладів</t>
  </si>
  <si>
    <t>Показники продукту:</t>
  </si>
  <si>
    <t>Роказники якості:</t>
  </si>
  <si>
    <t>Наказ МоіНУ від 01.07.2017 р №992 "Про затвердження Типового переліку бюджетних програм і результативних показників їх виконання для місцевих бюджетів у галузі "Освіта"</t>
  </si>
  <si>
    <t>Забезпечення діяльності інших закладів у сфері освіти</t>
  </si>
  <si>
    <t>ЗАТВЕРДЖЕНО</t>
  </si>
  <si>
    <t>Наказ МФУ від 26.08.14 р №836</t>
  </si>
  <si>
    <t>кількість технологій, за якими можуть займатися учні</t>
  </si>
  <si>
    <t>ЗАВДАННЯ 1.2</t>
  </si>
  <si>
    <t>ЗАВДАННЯ   2</t>
  </si>
  <si>
    <t>ЗАВДАННЯ 2.1</t>
  </si>
  <si>
    <t>ЗАВДАННЯ 3.1</t>
  </si>
  <si>
    <t>кількість днів відвідування (інші категорії)</t>
  </si>
  <si>
    <t>кількість днів відвідування (малозабезпечені,інваліди,сироти)</t>
  </si>
  <si>
    <t>кількість учнів,які навчаються в інклюзивних класах</t>
  </si>
  <si>
    <t>кількість учнів, які навчаються с пеціальному класі</t>
  </si>
  <si>
    <t>кількість гуртків які відвідують учні</t>
  </si>
  <si>
    <t>кількість секцій в яких займаються учні</t>
  </si>
  <si>
    <t>Керівництво і управління у відповідній сфері у містах (місті Києві), селищах, селах, об'єднаних територіальних громадах</t>
  </si>
  <si>
    <t>кількість стипендіатів міського голови</t>
  </si>
  <si>
    <t xml:space="preserve">стипендія міського голови (на 1 дитину) </t>
  </si>
  <si>
    <t>підвищення знань учнів ЗОШ</t>
  </si>
  <si>
    <t>підвищення рівня розвитку обдарованих дітей</t>
  </si>
  <si>
    <t>кількість прим. Книги</t>
  </si>
  <si>
    <t>060000</t>
  </si>
  <si>
    <t>061000</t>
  </si>
  <si>
    <t>Стимулювання обдарованих дітей (1-ше місце 5 чол х 1000 грн; 2-ге місце 10 чол х 700 грн; 3-тє місце 20 чол х 400 грн)</t>
  </si>
  <si>
    <t>вартість однієї книги</t>
  </si>
  <si>
    <t>0600000</t>
  </si>
  <si>
    <t>0610000</t>
  </si>
  <si>
    <t>Придбання килимового покриття для ДНЗ №3</t>
  </si>
  <si>
    <t>Кількість м.кв.килимового покриття</t>
  </si>
  <si>
    <t xml:space="preserve">Столи для нарад </t>
  </si>
  <si>
    <t>Кількість столів для нарад</t>
  </si>
  <si>
    <t>Вартість 1 кв.м покриття</t>
  </si>
  <si>
    <t>Придбання меблів для улаштування кімнати психодинамічної корекції та розвивальної роботи з дітьми, які потребують додаткової педагогічної уваги (ДНЗ №8)</t>
  </si>
  <si>
    <t>Придбання ноутбука для проведення музичним керівником занять, свят та розваг з дітьми (ДНЗ №6)</t>
  </si>
  <si>
    <t>Вартість ноутбука</t>
  </si>
  <si>
    <t>Кількість придбаної комп'ютерної техніки</t>
  </si>
  <si>
    <t xml:space="preserve">4. Обсяг бюджетного призначення –                          гривень, у тому числі із загального фонду –                                      гривень та зі спеціального фонду –0 ,00 гривень. </t>
  </si>
  <si>
    <t xml:space="preserve">4. Обсяг бюджетного призначення  –                                   грн., у тому числі із загального фонду –                    гривень та зі спеціального фонду – 2 0 600 ,00  гривень. </t>
  </si>
  <si>
    <t xml:space="preserve">4. Обсяг бюджетного призначення –                    ,00   гривень, у тому числі із загального фонду –                          ,00 гривень та зі спеціального фонду – 28 329,00   гривень. </t>
  </si>
  <si>
    <t>Утримання установи (реалізація державної політики в галузі освіти з урахуванням особливостей соціальної культури міста)</t>
  </si>
  <si>
    <t>пдвищення якості та доступності середньої освіти</t>
  </si>
  <si>
    <t>Підвищення якості  та доступності середньої освіти</t>
  </si>
  <si>
    <t>Наказ № 427 від   29.08.2018 р.</t>
  </si>
  <si>
    <t>Наказ № 84-0 від   29.08.2018 р.</t>
  </si>
  <si>
    <t>Проведення ремонтних робіт в санвузлі 1 молодша гр.В ДНЗ №6</t>
  </si>
  <si>
    <t>Розвивально-ігровий та дидактичний матеріал для ЦРД "Гармонія"</t>
  </si>
  <si>
    <t>Утримання установи (забезпечення  складання і надання кошторисної, звітної, фінансової документації, фінансування установ освіти згідно з затвердженими кошторисами</t>
  </si>
  <si>
    <t>рішення №233 від 19.09.18 р</t>
  </si>
  <si>
    <t>рішення сесії МР</t>
  </si>
  <si>
    <t>кількість професій, які можуть отримати учні</t>
  </si>
  <si>
    <t xml:space="preserve">  бюджетної програми місцевого  бюджету на 2019 рік </t>
  </si>
  <si>
    <t>ЗАВДАННЯ</t>
  </si>
  <si>
    <t>Напрями використання бюджетних коштів</t>
  </si>
  <si>
    <t>Найменування місцевої/регіональної програми</t>
  </si>
  <si>
    <t>Показники</t>
  </si>
  <si>
    <t>Спеціальний фонжд</t>
  </si>
  <si>
    <t>кількість учнів 1-4 класів, які отримують харчування  (станом на 01.09.2018 р)</t>
  </si>
  <si>
    <t xml:space="preserve">                                                                                                                 </t>
  </si>
  <si>
    <t>(у редакції МФУ від 29 грудня 2018 р №1209)</t>
  </si>
  <si>
    <t>7. Мета бюджетної програми</t>
  </si>
  <si>
    <t>8. Завдання бюджетної програми</t>
  </si>
  <si>
    <t>9. Напрями використання бюджетних коштів (гривень)</t>
  </si>
  <si>
    <t>УСЬОГО</t>
  </si>
  <si>
    <t>10. Перелік місцевих/регіональних програм, що виконуються у складі бюджетної програми:</t>
  </si>
  <si>
    <t xml:space="preserve">11. Результативні показники бюджетної програми </t>
  </si>
  <si>
    <t xml:space="preserve">                (код)                      (найменування головного розпорядника) </t>
  </si>
  <si>
    <t xml:space="preserve">      (код)               (КФКВК)         (найменування бюджетної програми) </t>
  </si>
  <si>
    <t xml:space="preserve">           (код)                          (найменування відповідального виконавця) </t>
  </si>
  <si>
    <t>6.</t>
  </si>
  <si>
    <t>Цілі державнолї пролітики, на досягення яких спрямована реалізація бюджетної програми</t>
  </si>
  <si>
    <t>Цілі державної політики</t>
  </si>
  <si>
    <t>9. Напрямки використання бюджетних коштів</t>
  </si>
  <si>
    <t>11. Результативні показники бюджетної програми</t>
  </si>
  <si>
    <t>6. Цілі державної політики, на досягення яких спрямована реалізація бюджетної прогами</t>
  </si>
  <si>
    <t xml:space="preserve">           (код)                (найменування відповідального виконавця) </t>
  </si>
  <si>
    <t>6. Цілі державної політики, на досягення яких спрямована реалізація бюджетної програми</t>
  </si>
  <si>
    <t>9. Напрями використання бюджетних коштів</t>
  </si>
  <si>
    <t>10. Перелік місцевих/ регіональних  програм, що викорнуються у складі бюджетної програми   (тис. Грн.)</t>
  </si>
  <si>
    <t xml:space="preserve">         (код)                (найменування відповідального виконавця) </t>
  </si>
  <si>
    <t>Забезпечення діяльності інших закладів у сфері  освіти, забезпечення фінансування закладів освіти,контроль за веденням бухгалтерського обліку та звітності,забезпечення ведення централізованого господарського обслуговування,забезпечення надання якісних послуг іншими закладами освіти.</t>
  </si>
  <si>
    <t>6. Цілі державної політики, на  досягення яких спрямована реалізація бюджетної програми.</t>
  </si>
  <si>
    <t xml:space="preserve">7. Мета бюджетної програми     </t>
  </si>
  <si>
    <t>10. Перелік місцевих/регіональних програм, які виконуються у складі бюджетної програми   (тис. Грн.)</t>
  </si>
  <si>
    <t>11. Результативні показники бюджетної програми у розділі підпрограм і завдань</t>
  </si>
  <si>
    <t xml:space="preserve">  бюджетної програми місцевого  бюджету на _2019 рік </t>
  </si>
  <si>
    <t>Забезпечення реалізації інших освітніх програм</t>
  </si>
  <si>
    <t>6.Цілі державної політики, на досягнення яких спрямована реалізація бюджетної прграми</t>
  </si>
  <si>
    <t>Ціль державної політики</t>
  </si>
  <si>
    <t>9.Напрями використання бюджетних коштів</t>
  </si>
  <si>
    <t>10.Перелік місцевих/регіональних програм, що виконуються у складі бюджетної програми:</t>
  </si>
  <si>
    <t>11. Результативні показники бюджетної програми :</t>
  </si>
  <si>
    <t>6.Цілі державнолї політики, на досягення яких спрямована реалізація бюджетної прогшрами</t>
  </si>
  <si>
    <t>8.Завдання бюджетної програми</t>
  </si>
  <si>
    <t>9. Напрями використання бюджетних коштів.</t>
  </si>
  <si>
    <t xml:space="preserve">10. Перелік місцевих/ регіональних цільових програм, які викорнуються у складі бюджетної програми  </t>
  </si>
  <si>
    <t xml:space="preserve">Найменування місцевої/регіональної  програми </t>
  </si>
  <si>
    <t>11. Результативні показники бюджетної програми:</t>
  </si>
  <si>
    <t>Закон України   "Про Державний бюджет України  на 2019 рік"</t>
  </si>
  <si>
    <t>Закон України   "Про Державний бюджет України  на 2019рік"</t>
  </si>
  <si>
    <t>Закон України  "Про Державний бюджет України  на 2019 рік"</t>
  </si>
  <si>
    <t>Утримання установи (сприяння розвитку міжшкільного навчально-виробничого комбінату, з урахуванням наявних ліцензованих професій, підготовка спеціалістів відповідно до переліку професій)</t>
  </si>
  <si>
    <t>Утримання установи. Забезпечення права дітей з особливими освітніми потребами віком від 2 до 18 років на здобуття дошкільної та загальної середньої освіти,  шляхом проведення комплексної психолого-педагогічної оцінки розвитку дитини , надання психолого-педагогічної допомоги та забезпечення системного кваліфікованого супроводження учнів .</t>
  </si>
  <si>
    <t>кількість дітей, які отримують допомогу спеціалістів ІРЦ</t>
  </si>
  <si>
    <t xml:space="preserve">% дітей, які отримують допомогу спеціалістів ІРЦ </t>
  </si>
  <si>
    <t>ЗАВДАННЯ 4,1</t>
  </si>
  <si>
    <t>Конституція України</t>
  </si>
  <si>
    <t>Бюджетний кодекс України</t>
  </si>
  <si>
    <t>Наказ МФУ від 26.08.14 р.№836 "Про деякі питання запровадження програмно-цільового методу складання та виконання місцевих бюджетів" у редакції наказу МФУ від 29.12.2018 р №1209 "Про внесення змін до деяких наказів МФУ</t>
  </si>
  <si>
    <t>Закон України "Про державну службу"</t>
  </si>
  <si>
    <t>Забезпеченння реалізації державної політики у сфері освіти</t>
  </si>
  <si>
    <t xml:space="preserve">                (код)                                                                       (найменування головного розпорядника) </t>
  </si>
  <si>
    <t xml:space="preserve">           (код)                                                                           (найменування відповідального виконавця) </t>
  </si>
  <si>
    <t xml:space="preserve">      (код)               (КФКВК)                                                            (найменування бюджетної програми) </t>
  </si>
  <si>
    <t>Наказ МФУ від 26.08.14 р №835</t>
  </si>
  <si>
    <t>(у редакції наказу МФУ від 29 грудня 2018 р №1209)</t>
  </si>
  <si>
    <t xml:space="preserve">Наказ </t>
  </si>
  <si>
    <t>від  "_____"_____________2019 р №_______________</t>
  </si>
  <si>
    <r>
      <t xml:space="preserve">8. Мета бюджетної програми    </t>
    </r>
    <r>
      <rPr>
        <b/>
        <sz val="14"/>
        <rFont val="Times New Roman"/>
        <family val="1"/>
      </rPr>
      <t>Керівництво і управління у сфері освіти в місті Южноукраїнську</t>
    </r>
  </si>
  <si>
    <t>кількість виконаних листів, доручень, надано роз'яснень</t>
  </si>
  <si>
    <t>0611170 (0990)</t>
  </si>
  <si>
    <t>Забезпечення діяльності інклюзивно-ресурсних центрів</t>
  </si>
  <si>
    <t xml:space="preserve">Конституція України </t>
  </si>
  <si>
    <t xml:space="preserve">Бюджетний кодекс України </t>
  </si>
  <si>
    <t>Забезпечення необхідних умов для функціонування і розвитку дошкільнимх навчальних закладів</t>
  </si>
  <si>
    <t>Кількість дітей віком від 0 до 6 років (станом на 01.01.2019 р)</t>
  </si>
  <si>
    <t>Забезпечення співфінансування якісної та доступної середньої освіти ("Нова  українська школа" за рахунок міського бюджету)</t>
  </si>
  <si>
    <t>ЗАВДАННЯ  3</t>
  </si>
  <si>
    <t>Забезпечення співфінансування якісної та доступної середньої освіти ("Нова  українська школа" за рахунок міського бюджету) з них:</t>
  </si>
  <si>
    <t>ЗАВДАННЯ   4</t>
  </si>
  <si>
    <t>Придбання комплектів учнівських меблів (парта+стілець) для початкових класів НУШ</t>
  </si>
  <si>
    <t>Робоче місце вчителя для початкових класів НУШ</t>
  </si>
  <si>
    <t>Придбання дидактичного матеріалу для початкових класів НУШ</t>
  </si>
  <si>
    <t>Придбання парт для початкових класів "Нової української школи"</t>
  </si>
  <si>
    <t>Дидактичний матеріал для початкових класів НУШ</t>
  </si>
  <si>
    <t>Премія міського голови "Кращий освітянин року" (3 чол.  Х 5000 грн) нарахування 22% - 3300,00 грн</t>
  </si>
  <si>
    <t>Проведення конкурсу "Вчитель року" заохочення, стимулювання праці вчителів (1-ше місце 1 чол х 5000 грн; участь у конкурсі 5 чол.  х 3000 грн) нарахування 22% - 4400,00 грн</t>
  </si>
  <si>
    <t>Виявення та підтримка обдарованих дітей (стипендія 7 чол. Х 1000 грн х 12 міс.)</t>
  </si>
  <si>
    <t>Стимулювання дітей шкільного іноваційного центру (1 раз на рік)</t>
  </si>
  <si>
    <t>Стимулювання учнів щорічного конкурсу читців ім. О.Удовиченко</t>
  </si>
  <si>
    <t>Придбання матеріалів для проведення загальноміського (регіонального) заходу по спідкубінгу (призи переможцям, заохочувальні призи)</t>
  </si>
  <si>
    <t>Стимулювання учасників конкурсу "Юний винахідник"</t>
  </si>
  <si>
    <t>Придбання грамот, дипломів для нагородження учасників гри "Щедрий кіт"</t>
  </si>
  <si>
    <t>Заохочення учасників гри "Щедрий кіт"</t>
  </si>
  <si>
    <t>Фінансовий ресурс на реалізацію проекту переможця конкурсу "Влада це -Я"</t>
  </si>
  <si>
    <t>витрати на 1 клас</t>
  </si>
  <si>
    <t>Видатки з міського бюджету на забезпечення сучасної та доступної освіти "Нова українська школа"</t>
  </si>
  <si>
    <t>оплата інших енергоносіїв та інших комунальних послуг</t>
  </si>
  <si>
    <t xml:space="preserve">Придбання меблів (модульні меблі, зони відпочинку, дитячі шафи) для початкових класів "Нової української школи" </t>
  </si>
  <si>
    <t>Створення відповідних умов для забезпечення належної методичної роботи</t>
  </si>
  <si>
    <t>рішення №297 від 21.11.18 р</t>
  </si>
  <si>
    <t>6. Цілі державної політики, на досягенння яких спрямована реалізація бюджетної програми</t>
  </si>
  <si>
    <t>середня витрата на одну професію</t>
  </si>
  <si>
    <r>
      <t xml:space="preserve">7. Мета бюджетної програми:    </t>
    </r>
    <r>
      <rPr>
        <b/>
        <sz val="11"/>
        <rFont val="Arial"/>
        <family val="2"/>
      </rPr>
      <t>Забезпечення діяльності інклюзивно-ресурсних центрів</t>
    </r>
  </si>
  <si>
    <t>Утримання установи (Забезпечення права дітей з особливими освітніми потребами віком від 2 до 18 років на здобуття дошкільної та загальної середньої освіти, шляхом проведення комплексної психолого-педагогічної оцінки розвитку дитини, надання психолого-педагогічної допомоги та забезпечення систематичного кваліфікованого супроводу учнів).</t>
  </si>
  <si>
    <t>Забезпечення права дітей з особливими освітніми потребами віком від 2 до 18 років на здобуття дошкільної та загальної середньої освіти</t>
  </si>
  <si>
    <t>Показник</t>
  </si>
  <si>
    <t>ЗАВДАННЯ 1.1</t>
  </si>
  <si>
    <t>Придбання призів для нагородження переможців щорічного конкурсу читців ім. О.Удовиченко</t>
  </si>
  <si>
    <t>Видавнича діяльність  (100шт. Х 200 грн)</t>
  </si>
  <si>
    <t>Утримання установи (забезпечення реалізації інших освітніх програм)</t>
  </si>
  <si>
    <t xml:space="preserve">4. Обсяг бюджетного призначення – 245 960,00  гривень, у тому числі із загального фонду – 245 960,00 гривень та зі спеціального фонду – 00,00  гривень. </t>
  </si>
  <si>
    <t>Забезпечення надання дошкільної освіти</t>
  </si>
  <si>
    <t>Забезпечення  збереження комунальних послуг та енергоносіїв</t>
  </si>
  <si>
    <t>Забезпечення  збереження комунальних послуг та  енергоносіїв</t>
  </si>
  <si>
    <t>м.куб.</t>
  </si>
  <si>
    <t>вивіз та захоронення сміття</t>
  </si>
  <si>
    <t>м.куб</t>
  </si>
  <si>
    <t xml:space="preserve">вивізта захоронення (складування) сміття </t>
  </si>
  <si>
    <t xml:space="preserve">вивіз та захоронення (складування) сміття </t>
  </si>
  <si>
    <t xml:space="preserve">вивіз  та захоронення (складування) сміття </t>
  </si>
  <si>
    <r>
      <t xml:space="preserve">7. Мета бюджетної програми     </t>
    </r>
    <r>
      <rPr>
        <b/>
        <u val="single"/>
        <sz val="12"/>
        <rFont val="Arial"/>
        <family val="2"/>
      </rPr>
      <t>Забезпечення надання послуг з повної загальної середньої освіти в денних  закладах</t>
    </r>
  </si>
  <si>
    <r>
      <t xml:space="preserve">7. Мета бюджетної програми   </t>
    </r>
    <r>
      <rPr>
        <b/>
        <sz val="12"/>
        <rFont val="Arial"/>
        <family val="2"/>
      </rPr>
      <t>Задоволення потреб дівчат та хлопців у сфері позашкільної освіти з урахуванням їх</t>
    </r>
  </si>
  <si>
    <t>віку та місця проживання</t>
  </si>
  <si>
    <t>Забезпечити рівні можливості дівчат та хлопців у сфері отримання позашкільної освіти.</t>
  </si>
  <si>
    <t>Утримання установи (забезпечити рівні можливості дівчатам та хлопцям у сфері отримання позашкільної освіти.)</t>
  </si>
  <si>
    <r>
      <t xml:space="preserve">7. Мета бюджетної програми     </t>
    </r>
    <r>
      <rPr>
        <b/>
        <sz val="12"/>
        <rFont val="Arial"/>
        <family val="2"/>
      </rPr>
      <t>Забезпечення належної методичної роботи закладами освіти</t>
    </r>
  </si>
  <si>
    <t>Утримання установи (забезпечити належну методичну роботу в закладах освіти)</t>
  </si>
  <si>
    <t>показники затрат:</t>
  </si>
  <si>
    <t xml:space="preserve">Кількість учнів, які забезпечені меблями, партами, дидактичним  матеріалом </t>
  </si>
  <si>
    <t>показники продукту:</t>
  </si>
  <si>
    <t>показники  ефективності:</t>
  </si>
  <si>
    <t>показники якості:</t>
  </si>
  <si>
    <t>Наказ МоіНУ від 10.07.2017 р №992 "Про затвердження Типового переліку бюджетних програм і результативних показників їх виконання для місцевих бюджетів у галузі "Освіта" з врахуванням змін.</t>
  </si>
  <si>
    <t>витрати на перебування однієї дитини в дошкільному закладі на рік за рахунок коштів загального та спеціального фондів</t>
  </si>
  <si>
    <t>Забезпечення необхідних  умов функціонування і розвитку загальної середньої освіти</t>
  </si>
  <si>
    <t>кількість початкових класів НУШ які забезпечуються дидактичним матеріалом, партами, меблями, робочим місцем вчителя</t>
  </si>
  <si>
    <t>показники ефективності:</t>
  </si>
  <si>
    <t>Забезпечення  складання і надання кошторисної, звітної, фінансової документації, фінансування установ освіти згідно з затвердженими кошторисами</t>
  </si>
  <si>
    <t>Сприяння розвитку міжшкільного навчально-виробничого комбінату, з урахуванням наявних ліцензованих професій, підготовка спеціалістів відповідно до переліку професій</t>
  </si>
  <si>
    <t>Утримання установи (Забезпечення надання якісних послуг з централізованого господарського обслуговування)</t>
  </si>
  <si>
    <t>Утримання установи  (Сприяння розвитку міжшкільного навчально-виробничого комбінату, з урахуванням наявних ліцензованих професій, підготовка спеціалістів відповідно до переліку професій)</t>
  </si>
  <si>
    <t>Утримання установи (забезпечення  складання і надання кошторисної, звітної, фінансової документації, фінансування установ освіти згідно з затвердженими кошторисами)</t>
  </si>
  <si>
    <t>Забезпечення надання якісних послуг з централізованого господарського обслуговування</t>
  </si>
  <si>
    <t>загальної середньої освіти</t>
  </si>
  <si>
    <t>Утримання установи (забезпечення надання відповідних послуг  денними закладами загальної середньої освіти)</t>
  </si>
  <si>
    <t>Витрати з розрахунку на 1 учня</t>
  </si>
  <si>
    <t>Забезпечення сучасної та доступної освіти "Нова українська школа" (міский бюджет)</t>
  </si>
  <si>
    <t xml:space="preserve"> Міська програма ровитоку освіти в м.Южноукраїнську на 2016-2020 роки</t>
  </si>
  <si>
    <r>
      <t xml:space="preserve">7. Мета бюджетної програми     </t>
    </r>
    <r>
      <rPr>
        <b/>
        <u val="single"/>
        <sz val="12"/>
        <rFont val="Arial"/>
        <family val="2"/>
      </rPr>
      <t>Забезпечення реалізації інших освітніх програм: надання допомоги дітям-сиротам та дітям, позбавленим батьківського піклування, яким виповнюється 18 років; виконання завдань міської програми розвитку освіти в м. Южноукраїнську на 2016-2020 роки</t>
    </r>
  </si>
  <si>
    <t>Забезпечення реалізації міської програми розвиток освіти в м.Южноукраїнську на 2016-2020 роки</t>
  </si>
  <si>
    <t>Утримання установи (Забезпечення реалізації міської програми розвитоку освіти в м.Южноукраїнську на 2016-2020 роки</t>
  </si>
  <si>
    <t>кількість дітей, які отримують психолого-медико-педагогічну консультацію (середньомісячна)</t>
  </si>
  <si>
    <t>кількість обдарованих дітей, які отримують матеріальне заохочення</t>
  </si>
  <si>
    <t>кількість вчителів які приймають в конкурсі "Вчитель року"</t>
  </si>
  <si>
    <t>обсяг стимулювання обдарованих дітей на 1 дитину</t>
  </si>
  <si>
    <t>Нагородженяя учасників конкурсу "Южноукраїнська перлина-обдарована дитина"</t>
  </si>
  <si>
    <t xml:space="preserve">6. Цілі державної політики, на досягення яких спрямована реалізація бюджетної програми:                                                                                  </t>
  </si>
  <si>
    <t>Виконання міської програми "Фонд міської ради на виконання депутатських повноважень на 2019 рік"</t>
  </si>
  <si>
    <t>Показники  затрат:</t>
  </si>
  <si>
    <t>Придбання малих архітектурних форм для відновлення ігрового майданчика II молодшої Б групи ДНЗ №3</t>
  </si>
  <si>
    <t>Придбання канцтоварів для ЦРД "Гармонія"</t>
  </si>
  <si>
    <t>Показники продукту</t>
  </si>
  <si>
    <t>Забезпечееня відновлення дитячих майданчиків в ДНЗ (до виділеного плану)</t>
  </si>
  <si>
    <t>Наказ Управління освіти Южноукраїнської міської ради</t>
  </si>
  <si>
    <t>Субвенція з місцевого бюджету на надання державної підтримки особам з особливими освітніми потребами</t>
  </si>
  <si>
    <t>ЗАВДАННЯ  4</t>
  </si>
  <si>
    <t>Оплата праці з нарахуванням спеціалістам</t>
  </si>
  <si>
    <t>Придбання спеціальних засобів корекції психофізичного розвитку в інклюзованих групах закдаів дошкільної освіти</t>
  </si>
  <si>
    <t>Кількість спеціальних засобів корекції психофізичного розвитку в інклюзованих групах закдаів дошкільної освіти</t>
  </si>
  <si>
    <t xml:space="preserve">Середня вартість </t>
  </si>
  <si>
    <t>Субвенція з місцевого бюджету на надання державної підтримки особам з особливими освітніми потребами в закладах дошкільної освіти</t>
  </si>
  <si>
    <t>Субвенція з місцевого бюджету на надання державної підтримки особам з особливими освітніми потребами в загальноосвітніх навчальних закладах</t>
  </si>
  <si>
    <t>ЗАВДАННЯ   5</t>
  </si>
  <si>
    <t>Придбання спеціальних засобів корекції для спеціальних класів загальноосвітніх навчальних закладів</t>
  </si>
  <si>
    <t>Кількість дітей охоплених корекційно-розвитковими заняттями</t>
  </si>
  <si>
    <t>Підвищення доступності та якості середньої освіти дітьми з особливими освітніми потребами.</t>
  </si>
  <si>
    <t>Спеціальні засоби корекції для спеціальних класів загальноосвітніх навчальних закладів</t>
  </si>
  <si>
    <t>Придбання системного блоку для комп'ютера в кабінеті інформатики Гімназії №1</t>
  </si>
  <si>
    <t>Кількіть одиниць комп'ютерної техніки</t>
  </si>
  <si>
    <t>Вартість за одиницю техніки</t>
  </si>
  <si>
    <t>Забезпечення комп'ютерною технікою Гімназії №1 (до виділеного плану)</t>
  </si>
  <si>
    <t>Виконання міської програми "Фонд міської ради на виконання депутатських поавноважень на 2019 рік"</t>
  </si>
  <si>
    <t>Забезпечення дітей з особливими освітніми потребами спеціальними засобами</t>
  </si>
  <si>
    <t>Забезпечееня роботи авіамодельного гуртка (до виділеного плану)</t>
  </si>
  <si>
    <t>Матеріали,інструменти,обладнання для авіамодельного гуртка</t>
  </si>
  <si>
    <t>Придбання матеріалів, івструментів та обладнання для авіамодельного гуртка</t>
  </si>
  <si>
    <t>вартість матеріалів</t>
  </si>
  <si>
    <t>вартіть інструментів</t>
  </si>
  <si>
    <t>вартість обладнання</t>
  </si>
  <si>
    <t xml:space="preserve">4. Обсяг бюджетного призначення  –    1 329 711,00   гривень, у тому числі із загального фонду –  1 329 711,00    гривень та зі спеціального фонду – 0,00  гривень. </t>
  </si>
  <si>
    <t>кількість виконаних листів та доручень, надано роз'яснень</t>
  </si>
  <si>
    <t>Субвенція з обласного бюджету місцевим бюджетам на реалізацію мікропроектів</t>
  </si>
  <si>
    <t>ЗАВДАННЯ   6</t>
  </si>
  <si>
    <t>ЗАВДАННЯ  7</t>
  </si>
  <si>
    <t>Придбання сантехнічних та будівельних матеріалів для здійснення ремонтних робіт в туалетній кімнаті 2 молодшої групи "Б" ДНЗ №3</t>
  </si>
  <si>
    <t>Кількість дитячих шаф.</t>
  </si>
  <si>
    <t>Придбання меблів для організації навчального простору 4 (8) "Б" класу гімназії</t>
  </si>
  <si>
    <t>Облаштування класної кімнати згідно з умовами НУШ (придбання та встановлення жалюзі, придбання килиму) 1 "Г" ЗОШ №3</t>
  </si>
  <si>
    <t>Придбання оргтехніки (ламінатор, документ-каиера) 1 "Б" клас ЗОШ №3</t>
  </si>
  <si>
    <t>Придбання вертикальних жалюзі 1 "Б" клас ЗОШ №3</t>
  </si>
  <si>
    <t>Придбання телевізора для проведення корекційно-розвивальнихї та навчальних занять ЗОШ №1</t>
  </si>
  <si>
    <r>
      <t>від  "_18_"____06__2019 р №</t>
    </r>
    <r>
      <rPr>
        <u val="single"/>
        <sz val="14"/>
        <rFont val="Times New Roman"/>
        <family val="1"/>
      </rPr>
      <t>355</t>
    </r>
  </si>
  <si>
    <t>Придбання шаф для рорздягальні 6 молодшої групи ЦРД "Гармонія"</t>
  </si>
  <si>
    <t>Придбання шаф для рорздягальні  ЦРД "Гармонія"</t>
  </si>
  <si>
    <t>Встановлення (заміна) освітлення в мол.групі раннього віку ДНЗ №6 та проведення ремонту малої архітектурної форми, яка розташована на ігровому майданчику</t>
  </si>
  <si>
    <t>Придбання елементу дитячого майданчика "Альпстінка" молодша гр.2 ДНЗ №8</t>
  </si>
  <si>
    <t>Придбання вирівнювальної суміші для покриття лінолеуму у кабінеті 313 6"А" класу ЗОШ №3</t>
  </si>
  <si>
    <t xml:space="preserve">4. Обсяг бюджетного призначення    -  3 127 895,00 гривень, у тому числі із загального фонду   –    3 127 895,00 гривень та зі спеціального фонду   – 0,00  гривень. </t>
  </si>
  <si>
    <t xml:space="preserve">4. Обсяг бюджетного призначення – 1 399 895,00 гривень, у тому числі із загального фонду – 1 099 895,00  гривень та зі спеціального фонду – 40 000 ,00 гривень. </t>
  </si>
  <si>
    <t xml:space="preserve">4. Обсяг бюджетного призначення – 7 389 934,00 гривень, у тому числі із загального фонду – 7 113 012,00 гривень та зі спеціального фонду – 276 922,00 гривень. </t>
  </si>
  <si>
    <t>Рішення сесії  від 05.03.2019 №1354; Рішення сесії від 21.05.2019 №1526; Рішення бюджетної комісії від  31.05.2019 №68; Рішеня бюджетної комісії від 31.05.2019 №70; Рішення сесії від 13.06. 2019 №1580</t>
  </si>
  <si>
    <t xml:space="preserve">4. Обсяг бюджетного призначення  –  8 258 964,00  гривень, у тому числі із загального фонду –  8 161 829,00    гривень та зі спеціального фонду – 97 125 ,00    гривень. </t>
  </si>
  <si>
    <t xml:space="preserve">4. Обсяг бюджетного призначення –   97 124 384,00  гривень, у тому числі із загального фонду –  92 238 239,00 гривень та зі спеціального фонду –   4 886 145,00  гривень. </t>
  </si>
  <si>
    <t>Субвенція з  місцевого бюджету на забезпечення якісної, сучасної та доступної  загальної середньої освіти "Нова українська школа за рахунок освітньої субвенції з державного бюджету</t>
  </si>
  <si>
    <t>ЗАВДАННЯ  8</t>
  </si>
  <si>
    <t>Дилактичний матеріал для учнів початкових класів, що навчаються за новими методиками</t>
  </si>
  <si>
    <t>Сучасні меблі для початкових класів нової української школи</t>
  </si>
  <si>
    <t>Видатки на підвищення кваліфікації вчителів закладів загальної середньої освіти</t>
  </si>
  <si>
    <t>від  "_18_"____06__2019 р №355</t>
  </si>
  <si>
    <t>Регіональна цільова програма 1</t>
  </si>
  <si>
    <t>Придбання будівельних матеріалів  для оновлення дитячого майданчика 1 групи ДНЗ №8</t>
  </si>
  <si>
    <t>Вартість оновлення ігрового майданчика ДНЗ №8</t>
  </si>
  <si>
    <t xml:space="preserve">4. Обсяг бюджетного призначення – 61 432 376,00  гривень, у тому числі із загального фонду  –   55 887 338,00  гривень та зі спеціального фонду  –   5 545 038,00 гривень.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</si>
</sst>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[$-FC19]d\ mmmm\ yyyy\ &quot;г.&quot;"/>
    <numFmt numFmtId="198" formatCode="_-* #,##0\ &quot;грн.&quot;_-;\-* #,##0\ &quot;грн.&quot;_-;_-* &quot;-&quot;\ &quot;грн.&quot;_-;_-@_-"/>
    <numFmt numFmtId="199" formatCode="_-* #,##0\ _г_р_н_._-;\-* #,##0\ _г_р_н_._-;_-* &quot;-&quot;\ _г_р_н_._-;_-@_-"/>
    <numFmt numFmtId="200" formatCode="_-* #,##0.00\ &quot;грн.&quot;_-;\-* #,##0.00\ &quot;грн.&quot;_-;_-* &quot;-&quot;??\ &quot;грн.&quot;_-;_-@_-"/>
    <numFmt numFmtId="201" formatCode="_-* #,##0.00\ _г_р_н_._-;\-* #,##0.00\ _г_р_н_._-;_-* &quot;-&quot;??\ _г_р_н_._-;_-@_-"/>
  </numFmts>
  <fonts count="74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sz val="10"/>
      <name val="Times New Roman"/>
      <family val="1"/>
    </font>
    <font>
      <sz val="14"/>
      <name val="Arial"/>
      <family val="2"/>
    </font>
    <font>
      <sz val="11"/>
      <name val="Arial Cyr"/>
      <family val="0"/>
    </font>
    <font>
      <u val="single"/>
      <sz val="10"/>
      <name val="Arial"/>
      <family val="2"/>
    </font>
    <font>
      <u val="single"/>
      <sz val="8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u val="single"/>
      <sz val="14"/>
      <color indexed="10"/>
      <name val="Times New Roman"/>
      <family val="1"/>
    </font>
    <font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u val="single"/>
      <sz val="14"/>
      <color rgb="FFFF0000"/>
      <name val="Times New Roman"/>
      <family val="1"/>
    </font>
    <font>
      <u val="single"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2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6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3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70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5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9" fontId="0" fillId="0" borderId="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49" fontId="7" fillId="0" borderId="11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3" fillId="0" borderId="11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Alignment="1">
      <alignment horizontal="right" vertical="top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4" fillId="0" borderId="0" xfId="0" applyFont="1" applyAlignment="1">
      <alignment/>
    </xf>
    <xf numFmtId="2" fontId="0" fillId="0" borderId="10" xfId="0" applyNumberFormat="1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2" fillId="0" borderId="11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wrapText="1"/>
    </xf>
    <xf numFmtId="0" fontId="0" fillId="0" borderId="21" xfId="0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22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2" fillId="0" borderId="0" xfId="0" applyFont="1" applyBorder="1" applyAlignment="1">
      <alignment/>
    </xf>
    <xf numFmtId="0" fontId="0" fillId="0" borderId="18" xfId="0" applyBorder="1" applyAlignment="1">
      <alignment/>
    </xf>
    <xf numFmtId="3" fontId="0" fillId="0" borderId="10" xfId="0" applyNumberForma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right"/>
    </xf>
    <xf numFmtId="0" fontId="15" fillId="0" borderId="0" xfId="0" applyFont="1" applyFill="1" applyAlignment="1">
      <alignment/>
    </xf>
    <xf numFmtId="0" fontId="71" fillId="0" borderId="0" xfId="0" applyFont="1" applyAlignment="1">
      <alignment/>
    </xf>
    <xf numFmtId="49" fontId="15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11" xfId="0" applyFont="1" applyBorder="1" applyAlignment="1">
      <alignment horizontal="left"/>
    </xf>
    <xf numFmtId="49" fontId="14" fillId="0" borderId="11" xfId="0" applyNumberFormat="1" applyFont="1" applyFill="1" applyBorder="1" applyAlignment="1">
      <alignment/>
    </xf>
    <xf numFmtId="0" fontId="15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5" fillId="0" borderId="0" xfId="0" applyFont="1" applyAlignment="1">
      <alignment horizontal="left"/>
    </xf>
    <xf numFmtId="49" fontId="15" fillId="0" borderId="0" xfId="0" applyNumberFormat="1" applyFont="1" applyFill="1" applyAlignment="1">
      <alignment/>
    </xf>
    <xf numFmtId="49" fontId="15" fillId="0" borderId="0" xfId="0" applyNumberFormat="1" applyFont="1" applyBorder="1" applyAlignment="1">
      <alignment/>
    </xf>
    <xf numFmtId="49" fontId="14" fillId="0" borderId="11" xfId="0" applyNumberFormat="1" applyFont="1" applyBorder="1" applyAlignment="1">
      <alignment/>
    </xf>
    <xf numFmtId="0" fontId="15" fillId="0" borderId="0" xfId="0" applyFont="1" applyAlignment="1">
      <alignment horizontal="justify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right" vertical="top"/>
    </xf>
    <xf numFmtId="0" fontId="15" fillId="0" borderId="17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7" xfId="0" applyFont="1" applyBorder="1" applyAlignment="1">
      <alignment horizontal="center" wrapText="1"/>
    </xf>
    <xf numFmtId="0" fontId="15" fillId="0" borderId="12" xfId="0" applyFont="1" applyBorder="1" applyAlignment="1">
      <alignment horizontal="center"/>
    </xf>
    <xf numFmtId="2" fontId="15" fillId="0" borderId="0" xfId="0" applyNumberFormat="1" applyFont="1" applyAlignment="1">
      <alignment/>
    </xf>
    <xf numFmtId="0" fontId="15" fillId="0" borderId="13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2" fontId="15" fillId="0" borderId="10" xfId="0" applyNumberFormat="1" applyFont="1" applyBorder="1" applyAlignment="1">
      <alignment/>
    </xf>
    <xf numFmtId="1" fontId="15" fillId="0" borderId="10" xfId="0" applyNumberFormat="1" applyFont="1" applyBorder="1" applyAlignment="1">
      <alignment/>
    </xf>
    <xf numFmtId="1" fontId="15" fillId="0" borderId="10" xfId="0" applyNumberFormat="1" applyFont="1" applyBorder="1" applyAlignment="1">
      <alignment/>
    </xf>
    <xf numFmtId="1" fontId="15" fillId="0" borderId="0" xfId="0" applyNumberFormat="1" applyFont="1" applyAlignment="1">
      <alignment/>
    </xf>
    <xf numFmtId="0" fontId="16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196" fontId="0" fillId="0" borderId="1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3" fontId="0" fillId="0" borderId="10" xfId="0" applyNumberFormat="1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2" fontId="0" fillId="0" borderId="0" xfId="0" applyNumberFormat="1" applyFill="1" applyAlignment="1">
      <alignment/>
    </xf>
    <xf numFmtId="2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0" fillId="0" borderId="25" xfId="0" applyFont="1" applyBorder="1" applyAlignment="1">
      <alignment horizontal="center" wrapText="1"/>
    </xf>
    <xf numFmtId="0" fontId="0" fillId="0" borderId="26" xfId="0" applyBorder="1" applyAlignment="1">
      <alignment/>
    </xf>
    <xf numFmtId="0" fontId="3" fillId="0" borderId="26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 wrapText="1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27" xfId="0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20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Fill="1" applyAlignment="1">
      <alignment wrapText="1"/>
    </xf>
    <xf numFmtId="0" fontId="23" fillId="0" borderId="0" xfId="0" applyFont="1" applyAlignment="1">
      <alignment horizontal="right"/>
    </xf>
    <xf numFmtId="0" fontId="23" fillId="0" borderId="0" xfId="0" applyFont="1" applyAlignment="1">
      <alignment/>
    </xf>
    <xf numFmtId="0" fontId="17" fillId="0" borderId="0" xfId="0" applyFont="1" applyFill="1" applyAlignment="1">
      <alignment/>
    </xf>
    <xf numFmtId="0" fontId="72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Fill="1" applyAlignment="1">
      <alignment/>
    </xf>
    <xf numFmtId="0" fontId="73" fillId="0" borderId="0" xfId="0" applyFont="1" applyAlignment="1">
      <alignment/>
    </xf>
    <xf numFmtId="49" fontId="23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Alignment="1">
      <alignment horizontal="left"/>
    </xf>
    <xf numFmtId="49" fontId="6" fillId="0" borderId="11" xfId="0" applyNumberFormat="1" applyFont="1" applyFill="1" applyBorder="1" applyAlignment="1">
      <alignment/>
    </xf>
    <xf numFmtId="0" fontId="23" fillId="0" borderId="11" xfId="0" applyFont="1" applyBorder="1" applyAlignment="1">
      <alignment horizontal="left"/>
    </xf>
    <xf numFmtId="0" fontId="6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49" fontId="23" fillId="0" borderId="0" xfId="0" applyNumberFormat="1" applyFont="1" applyFill="1" applyAlignment="1">
      <alignment/>
    </xf>
    <xf numFmtId="0" fontId="23" fillId="0" borderId="0" xfId="0" applyFont="1" applyBorder="1" applyAlignment="1">
      <alignment horizontal="left"/>
    </xf>
    <xf numFmtId="49" fontId="6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left" wrapText="1"/>
    </xf>
    <xf numFmtId="0" fontId="23" fillId="0" borderId="0" xfId="0" applyFont="1" applyAlignment="1">
      <alignment horizontal="justify"/>
    </xf>
    <xf numFmtId="0" fontId="23" fillId="0" borderId="0" xfId="0" applyFont="1" applyFill="1" applyAlignment="1">
      <alignment horizontal="justify"/>
    </xf>
    <xf numFmtId="0" fontId="23" fillId="0" borderId="0" xfId="0" applyFont="1" applyAlignment="1">
      <alignment horizontal="left" wrapText="1"/>
    </xf>
    <xf numFmtId="0" fontId="21" fillId="0" borderId="0" xfId="0" applyFont="1" applyAlignment="1">
      <alignment/>
    </xf>
    <xf numFmtId="0" fontId="23" fillId="0" borderId="0" xfId="0" applyFont="1" applyAlignment="1">
      <alignment horizontal="right" vertical="top"/>
    </xf>
    <xf numFmtId="0" fontId="21" fillId="0" borderId="0" xfId="0" applyFont="1" applyFill="1" applyAlignment="1">
      <alignment/>
    </xf>
    <xf numFmtId="0" fontId="21" fillId="0" borderId="26" xfId="0" applyFont="1" applyBorder="1" applyAlignment="1">
      <alignment/>
    </xf>
    <xf numFmtId="0" fontId="21" fillId="0" borderId="26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4" fontId="21" fillId="0" borderId="0" xfId="0" applyNumberFormat="1" applyFont="1" applyBorder="1" applyAlignment="1">
      <alignment horizontal="center"/>
    </xf>
    <xf numFmtId="4" fontId="2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0" fontId="21" fillId="0" borderId="10" xfId="0" applyFont="1" applyBorder="1" applyAlignment="1">
      <alignment horizontal="center"/>
    </xf>
    <xf numFmtId="2" fontId="73" fillId="0" borderId="0" xfId="0" applyNumberFormat="1" applyFont="1" applyAlignment="1">
      <alignment/>
    </xf>
    <xf numFmtId="0" fontId="21" fillId="0" borderId="10" xfId="0" applyFont="1" applyFill="1" applyBorder="1" applyAlignment="1">
      <alignment horizontal="center"/>
    </xf>
    <xf numFmtId="4" fontId="21" fillId="0" borderId="0" xfId="0" applyNumberFormat="1" applyFont="1" applyFill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 wrapText="1"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8" xfId="0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27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0" fillId="0" borderId="27" xfId="0" applyFont="1" applyBorder="1" applyAlignment="1">
      <alignment/>
    </xf>
    <xf numFmtId="0" fontId="4" fillId="0" borderId="27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3" xfId="0" applyBorder="1" applyAlignment="1">
      <alignment horizontal="left"/>
    </xf>
    <xf numFmtId="4" fontId="0" fillId="0" borderId="18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9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1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33" xfId="0" applyFont="1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1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6" xfId="0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/>
    </xf>
    <xf numFmtId="0" fontId="0" fillId="0" borderId="18" xfId="0" applyFont="1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4" fillId="0" borderId="18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29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24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wrapText="1"/>
    </xf>
    <xf numFmtId="0" fontId="0" fillId="0" borderId="23" xfId="0" applyFont="1" applyBorder="1" applyAlignment="1">
      <alignment wrapText="1"/>
    </xf>
    <xf numFmtId="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11" fillId="0" borderId="0" xfId="0" applyFont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 horizontal="left" wrapText="1"/>
    </xf>
    <xf numFmtId="2" fontId="4" fillId="0" borderId="18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20" xfId="0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3" xfId="0" applyNumberFormat="1" applyFill="1" applyBorder="1" applyAlignment="1">
      <alignment horizontal="center"/>
    </xf>
    <xf numFmtId="10" fontId="5" fillId="0" borderId="18" xfId="0" applyNumberFormat="1" applyFont="1" applyBorder="1" applyAlignment="1">
      <alignment horizontal="center"/>
    </xf>
    <xf numFmtId="10" fontId="5" fillId="0" borderId="23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 wrapText="1"/>
    </xf>
    <xf numFmtId="1" fontId="0" fillId="0" borderId="10" xfId="0" applyNumberFormat="1" applyFill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4" fontId="0" fillId="0" borderId="10" xfId="0" applyNumberFormat="1" applyFont="1" applyFill="1" applyBorder="1" applyAlignment="1">
      <alignment horizontal="center" wrapText="1"/>
    </xf>
    <xf numFmtId="0" fontId="4" fillId="0" borderId="18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0" fontId="0" fillId="0" borderId="36" xfId="0" applyFont="1" applyBorder="1" applyAlignment="1">
      <alignment horizontal="center" wrapText="1"/>
    </xf>
    <xf numFmtId="0" fontId="0" fillId="0" borderId="32" xfId="0" applyFont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3" fillId="0" borderId="0" xfId="0" applyFont="1" applyAlignment="1">
      <alignment horizontal="left" wrapText="1"/>
    </xf>
    <xf numFmtId="0" fontId="21" fillId="0" borderId="0" xfId="0" applyFont="1" applyAlignment="1">
      <alignment/>
    </xf>
    <xf numFmtId="0" fontId="23" fillId="0" borderId="0" xfId="0" applyFont="1" applyAlignment="1">
      <alignment horizontal="left"/>
    </xf>
    <xf numFmtId="0" fontId="4" fillId="0" borderId="18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wrapText="1"/>
    </xf>
    <xf numFmtId="2" fontId="4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36" xfId="0" applyFont="1" applyBorder="1" applyAlignment="1">
      <alignment horizontal="center"/>
    </xf>
    <xf numFmtId="0" fontId="23" fillId="0" borderId="0" xfId="0" applyFont="1" applyFill="1" applyAlignment="1">
      <alignment horizontal="left" wrapText="1"/>
    </xf>
    <xf numFmtId="4" fontId="0" fillId="0" borderId="10" xfId="0" applyNumberFormat="1" applyFont="1" applyFill="1" applyBorder="1" applyAlignment="1">
      <alignment horizontal="center"/>
    </xf>
    <xf numFmtId="4" fontId="0" fillId="0" borderId="18" xfId="0" applyNumberFormat="1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" fillId="0" borderId="21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24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 wrapText="1"/>
    </xf>
    <xf numFmtId="0" fontId="27" fillId="0" borderId="18" xfId="0" applyFont="1" applyBorder="1" applyAlignment="1">
      <alignment horizontal="left" wrapText="1"/>
    </xf>
    <xf numFmtId="0" fontId="21" fillId="0" borderId="24" xfId="0" applyFont="1" applyBorder="1" applyAlignment="1">
      <alignment horizontal="left" wrapText="1"/>
    </xf>
    <xf numFmtId="0" fontId="21" fillId="0" borderId="23" xfId="0" applyFont="1" applyBorder="1" applyAlignment="1">
      <alignment horizontal="left" wrapText="1"/>
    </xf>
    <xf numFmtId="1" fontId="21" fillId="0" borderId="10" xfId="0" applyNumberFormat="1" applyFont="1" applyFill="1" applyBorder="1" applyAlignment="1">
      <alignment horizontal="center" wrapText="1"/>
    </xf>
    <xf numFmtId="0" fontId="0" fillId="0" borderId="24" xfId="0" applyFill="1" applyBorder="1" applyAlignment="1">
      <alignment horizontal="left" wrapText="1"/>
    </xf>
    <xf numFmtId="0" fontId="0" fillId="0" borderId="23" xfId="0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center" wrapText="1"/>
    </xf>
    <xf numFmtId="4" fontId="4" fillId="0" borderId="18" xfId="0" applyNumberFormat="1" applyFont="1" applyFill="1" applyBorder="1" applyAlignment="1">
      <alignment horizontal="center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4" fillId="0" borderId="18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0" fillId="0" borderId="12" xfId="0" applyBorder="1" applyAlignment="1">
      <alignment/>
    </xf>
    <xf numFmtId="4" fontId="4" fillId="0" borderId="31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3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4" fontId="0" fillId="0" borderId="31" xfId="0" applyNumberFormat="1" applyFon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4" fontId="4" fillId="0" borderId="18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23" xfId="0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0" borderId="24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0" fillId="0" borderId="10" xfId="0" applyFill="1" applyBorder="1" applyAlignment="1">
      <alignment horizontal="center"/>
    </xf>
    <xf numFmtId="196" fontId="0" fillId="0" borderId="10" xfId="0" applyNumberFormat="1" applyBorder="1" applyAlignment="1">
      <alignment horizontal="center"/>
    </xf>
    <xf numFmtId="0" fontId="0" fillId="0" borderId="18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3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26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13" fillId="0" borderId="0" xfId="54" applyFont="1" applyFill="1" applyAlignment="1">
      <alignment wrapText="1"/>
      <protection/>
    </xf>
    <xf numFmtId="0" fontId="0" fillId="0" borderId="11" xfId="0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0" fillId="0" borderId="18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0" fontId="10" fillId="0" borderId="23" xfId="0" applyFont="1" applyBorder="1" applyAlignment="1">
      <alignment horizontal="left" wrapText="1"/>
    </xf>
    <xf numFmtId="0" fontId="2" fillId="0" borderId="21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2" fontId="0" fillId="0" borderId="23" xfId="0" applyNumberForma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2" xfId="0" applyFont="1" applyBorder="1" applyAlignment="1">
      <alignment/>
    </xf>
    <xf numFmtId="4" fontId="0" fillId="33" borderId="18" xfId="0" applyNumberFormat="1" applyFont="1" applyFill="1" applyBorder="1" applyAlignment="1">
      <alignment horizontal="center"/>
    </xf>
    <xf numFmtId="4" fontId="0" fillId="33" borderId="23" xfId="0" applyNumberFormat="1" applyFill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4" fillId="0" borderId="1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10" fillId="0" borderId="10" xfId="0" applyFont="1" applyBorder="1" applyAlignment="1">
      <alignment/>
    </xf>
    <xf numFmtId="0" fontId="0" fillId="0" borderId="39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4" fillId="0" borderId="24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5" fillId="0" borderId="51" xfId="0" applyFont="1" applyBorder="1" applyAlignment="1">
      <alignment/>
    </xf>
    <xf numFmtId="0" fontId="0" fillId="0" borderId="24" xfId="0" applyFont="1" applyBorder="1" applyAlignment="1">
      <alignment horizontal="center" wrapText="1"/>
    </xf>
    <xf numFmtId="9" fontId="0" fillId="0" borderId="10" xfId="0" applyNumberFormat="1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70" fillId="0" borderId="1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18" xfId="0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45" xfId="0" applyBorder="1" applyAlignment="1">
      <alignment horizontal="center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55" xfId="0" applyBorder="1" applyAlignment="1">
      <alignment/>
    </xf>
    <xf numFmtId="0" fontId="0" fillId="0" borderId="12" xfId="0" applyFont="1" applyBorder="1" applyAlignment="1">
      <alignment/>
    </xf>
    <xf numFmtId="4" fontId="0" fillId="0" borderId="18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/>
    </xf>
    <xf numFmtId="0" fontId="18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4" fillId="0" borderId="11" xfId="0" applyFont="1" applyBorder="1" applyAlignment="1">
      <alignment horizontal="center"/>
    </xf>
    <xf numFmtId="0" fontId="15" fillId="0" borderId="0" xfId="0" applyFont="1" applyFill="1" applyAlignment="1">
      <alignment horizontal="left" wrapText="1"/>
    </xf>
    <xf numFmtId="0" fontId="14" fillId="0" borderId="0" xfId="0" applyFont="1" applyBorder="1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11" xfId="0" applyFont="1" applyBorder="1" applyAlignment="1">
      <alignment wrapText="1"/>
    </xf>
    <xf numFmtId="0" fontId="15" fillId="0" borderId="18" xfId="0" applyFont="1" applyBorder="1" applyAlignment="1">
      <alignment horizontal="left" wrapText="1"/>
    </xf>
    <xf numFmtId="0" fontId="15" fillId="0" borderId="24" xfId="0" applyFont="1" applyBorder="1" applyAlignment="1">
      <alignment horizontal="left" wrapText="1"/>
    </xf>
    <xf numFmtId="0" fontId="15" fillId="0" borderId="23" xfId="0" applyFont="1" applyBorder="1" applyAlignment="1">
      <alignment horizontal="left" wrapText="1"/>
    </xf>
    <xf numFmtId="0" fontId="15" fillId="0" borderId="18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0" fontId="15" fillId="0" borderId="23" xfId="0" applyFont="1" applyBorder="1" applyAlignment="1">
      <alignment horizontal="left"/>
    </xf>
    <xf numFmtId="0" fontId="15" fillId="0" borderId="21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15" fillId="0" borderId="29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4" fontId="15" fillId="0" borderId="18" xfId="0" applyNumberFormat="1" applyFont="1" applyBorder="1" applyAlignment="1">
      <alignment horizontal="center"/>
    </xf>
    <xf numFmtId="4" fontId="15" fillId="0" borderId="23" xfId="0" applyNumberFormat="1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4" fontId="15" fillId="0" borderId="18" xfId="0" applyNumberFormat="1" applyFont="1" applyFill="1" applyBorder="1" applyAlignment="1">
      <alignment horizontal="center"/>
    </xf>
    <xf numFmtId="4" fontId="15" fillId="0" borderId="23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10" xfId="0" applyFont="1" applyBorder="1" applyAlignment="1">
      <alignment/>
    </xf>
    <xf numFmtId="0" fontId="15" fillId="0" borderId="13" xfId="0" applyFont="1" applyBorder="1" applyAlignment="1">
      <alignment horizontal="center"/>
    </xf>
    <xf numFmtId="0" fontId="15" fillId="0" borderId="13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2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18" xfId="0" applyFont="1" applyBorder="1" applyAlignment="1">
      <alignment horizontal="center" wrapText="1"/>
    </xf>
    <xf numFmtId="0" fontId="15" fillId="0" borderId="23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15" fillId="0" borderId="30" xfId="0" applyFont="1" applyBorder="1" applyAlignment="1">
      <alignment horizontal="center" wrapText="1"/>
    </xf>
    <xf numFmtId="0" fontId="14" fillId="0" borderId="18" xfId="0" applyFont="1" applyBorder="1" applyAlignment="1">
      <alignment horizontal="left" wrapText="1"/>
    </xf>
    <xf numFmtId="2" fontId="15" fillId="0" borderId="18" xfId="0" applyNumberFormat="1" applyFont="1" applyBorder="1" applyAlignment="1">
      <alignment horizontal="center" wrapText="1"/>
    </xf>
    <xf numFmtId="0" fontId="15" fillId="0" borderId="36" xfId="0" applyFont="1" applyBorder="1" applyAlignment="1">
      <alignment horizontal="center" wrapText="1"/>
    </xf>
    <xf numFmtId="0" fontId="15" fillId="0" borderId="33" xfId="0" applyFont="1" applyBorder="1" applyAlignment="1">
      <alignment horizontal="center" wrapText="1"/>
    </xf>
    <xf numFmtId="0" fontId="15" fillId="0" borderId="34" xfId="0" applyFont="1" applyBorder="1" applyAlignment="1">
      <alignment horizontal="center" wrapText="1"/>
    </xf>
    <xf numFmtId="0" fontId="15" fillId="0" borderId="35" xfId="0" applyFont="1" applyBorder="1" applyAlignment="1">
      <alignment horizontal="center" wrapText="1"/>
    </xf>
    <xf numFmtId="1" fontId="15" fillId="0" borderId="18" xfId="0" applyNumberFormat="1" applyFont="1" applyBorder="1" applyAlignment="1">
      <alignment horizontal="center" wrapText="1"/>
    </xf>
    <xf numFmtId="2" fontId="15" fillId="0" borderId="23" xfId="0" applyNumberFormat="1" applyFont="1" applyBorder="1" applyAlignment="1">
      <alignment horizontal="center" wrapText="1"/>
    </xf>
    <xf numFmtId="2" fontId="15" fillId="0" borderId="18" xfId="0" applyNumberFormat="1" applyFont="1" applyBorder="1" applyAlignment="1">
      <alignment horizontal="center"/>
    </xf>
    <xf numFmtId="1" fontId="15" fillId="0" borderId="23" xfId="0" applyNumberFormat="1" applyFont="1" applyBorder="1" applyAlignment="1">
      <alignment horizontal="center" wrapText="1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/>
    </xf>
    <xf numFmtId="0" fontId="15" fillId="0" borderId="19" xfId="0" applyFont="1" applyBorder="1" applyAlignment="1">
      <alignment horizontal="center"/>
    </xf>
    <xf numFmtId="0" fontId="15" fillId="0" borderId="33" xfId="0" applyFont="1" applyBorder="1" applyAlignment="1">
      <alignment wrapText="1"/>
    </xf>
    <xf numFmtId="0" fontId="15" fillId="0" borderId="34" xfId="0" applyFont="1" applyBorder="1" applyAlignment="1">
      <alignment wrapText="1"/>
    </xf>
    <xf numFmtId="0" fontId="15" fillId="0" borderId="35" xfId="0" applyFont="1" applyBorder="1" applyAlignment="1">
      <alignment wrapText="1"/>
    </xf>
    <xf numFmtId="1" fontId="15" fillId="0" borderId="18" xfId="0" applyNumberFormat="1" applyFont="1" applyBorder="1" applyAlignment="1">
      <alignment horizontal="left" wrapText="1"/>
    </xf>
    <xf numFmtId="1" fontId="15" fillId="0" borderId="24" xfId="0" applyNumberFormat="1" applyFont="1" applyBorder="1" applyAlignment="1">
      <alignment horizontal="left" wrapText="1"/>
    </xf>
    <xf numFmtId="1" fontId="15" fillId="0" borderId="23" xfId="0" applyNumberFormat="1" applyFont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0" fillId="0" borderId="4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8" xfId="0" applyBorder="1" applyAlignment="1">
      <alignment/>
    </xf>
    <xf numFmtId="0" fontId="0" fillId="0" borderId="56" xfId="0" applyBorder="1" applyAlignment="1">
      <alignment/>
    </xf>
    <xf numFmtId="0" fontId="5" fillId="0" borderId="10" xfId="0" applyFont="1" applyBorder="1" applyAlignment="1">
      <alignment horizontal="left" wrapText="1"/>
    </xf>
    <xf numFmtId="49" fontId="3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177"/>
  <sheetViews>
    <sheetView zoomScalePageLayoutView="0" workbookViewId="0" topLeftCell="A17">
      <selection activeCell="A13" sqref="A13:P13"/>
    </sheetView>
  </sheetViews>
  <sheetFormatPr defaultColWidth="9.140625" defaultRowHeight="12.75"/>
  <cols>
    <col min="1" max="1" width="4.140625" style="0" customWidth="1"/>
    <col min="2" max="2" width="11.140625" style="0" customWidth="1"/>
    <col min="3" max="3" width="8.7109375" style="0" customWidth="1"/>
    <col min="4" max="4" width="11.140625" style="0" customWidth="1"/>
    <col min="9" max="9" width="7.28125" style="0" customWidth="1"/>
    <col min="10" max="10" width="1.8515625" style="0" customWidth="1"/>
    <col min="11" max="11" width="12.421875" style="0" customWidth="1"/>
    <col min="12" max="12" width="10.57421875" style="0" bestFit="1" customWidth="1"/>
    <col min="13" max="13" width="4.8515625" style="0" customWidth="1"/>
    <col min="14" max="14" width="11.57421875" style="0" customWidth="1"/>
    <col min="15" max="15" width="12.8515625" style="0" customWidth="1"/>
    <col min="16" max="16" width="9.28125" style="0" customWidth="1"/>
    <col min="17" max="17" width="2.421875" style="0" customWidth="1"/>
    <col min="18" max="18" width="8.00390625" style="0" customWidth="1"/>
    <col min="19" max="19" width="12.57421875" style="0" customWidth="1"/>
    <col min="20" max="20" width="9.7109375" style="0" bestFit="1" customWidth="1"/>
  </cols>
  <sheetData>
    <row r="1" spans="11:16" ht="12.75">
      <c r="K1" s="58" t="s">
        <v>267</v>
      </c>
      <c r="L1" s="58"/>
      <c r="M1" s="58"/>
      <c r="N1" s="58"/>
      <c r="O1" s="58"/>
      <c r="P1" s="9"/>
    </row>
    <row r="2" spans="11:16" ht="12.75">
      <c r="K2" s="58" t="s">
        <v>268</v>
      </c>
      <c r="L2" s="58"/>
      <c r="M2" s="58"/>
      <c r="N2" s="58"/>
      <c r="O2" s="58"/>
      <c r="P2" s="9"/>
    </row>
    <row r="3" spans="11:16" ht="12.75">
      <c r="K3" s="323" t="s">
        <v>323</v>
      </c>
      <c r="L3" s="323"/>
      <c r="M3" s="323"/>
      <c r="N3" s="323"/>
      <c r="O3" s="323"/>
      <c r="P3" s="323"/>
    </row>
    <row r="4" spans="11:16" ht="12.75">
      <c r="K4" s="323"/>
      <c r="L4" s="323"/>
      <c r="M4" s="323"/>
      <c r="N4" s="323"/>
      <c r="O4" s="323"/>
      <c r="P4" s="323"/>
    </row>
    <row r="5" spans="1:17" ht="18.75">
      <c r="A5" s="2"/>
      <c r="B5" s="2"/>
      <c r="C5" s="2"/>
      <c r="D5" s="2"/>
      <c r="E5" s="2"/>
      <c r="F5" s="2"/>
      <c r="G5" s="2"/>
      <c r="H5" s="2"/>
      <c r="I5" s="106" t="s">
        <v>20</v>
      </c>
      <c r="J5" s="106"/>
      <c r="K5" s="106"/>
      <c r="L5" s="106"/>
      <c r="M5" s="106"/>
      <c r="N5" s="106"/>
      <c r="O5" s="106"/>
      <c r="P5" s="107"/>
      <c r="Q5" s="107"/>
    </row>
    <row r="6" spans="1:17" ht="18.75">
      <c r="A6" s="2"/>
      <c r="B6" s="2"/>
      <c r="C6" s="2"/>
      <c r="D6" s="2"/>
      <c r="E6" s="2"/>
      <c r="F6" s="2"/>
      <c r="G6" s="2"/>
      <c r="H6" s="2"/>
      <c r="I6" s="106" t="s">
        <v>380</v>
      </c>
      <c r="J6" s="106" t="s">
        <v>21</v>
      </c>
      <c r="K6" s="106"/>
      <c r="L6" s="106"/>
      <c r="M6" s="106"/>
      <c r="N6" s="106"/>
      <c r="O6" s="106"/>
      <c r="P6" s="107"/>
      <c r="Q6" s="107"/>
    </row>
    <row r="7" spans="1:17" ht="18.75">
      <c r="A7" s="2"/>
      <c r="B7" s="2"/>
      <c r="C7" s="2"/>
      <c r="D7" s="2"/>
      <c r="E7" s="2"/>
      <c r="F7" s="2"/>
      <c r="G7" s="2"/>
      <c r="H7" s="2"/>
      <c r="I7" s="102" t="s">
        <v>516</v>
      </c>
      <c r="J7" s="106"/>
      <c r="K7" s="106"/>
      <c r="L7" s="106"/>
      <c r="M7" s="106"/>
      <c r="N7" s="106"/>
      <c r="O7" s="106"/>
      <c r="P7" s="107"/>
      <c r="Q7" s="107"/>
    </row>
    <row r="8" spans="1:17" ht="15">
      <c r="A8" s="2"/>
      <c r="B8" s="2"/>
      <c r="C8" s="2"/>
      <c r="D8" s="2"/>
      <c r="E8" s="2"/>
      <c r="F8" s="2"/>
      <c r="G8" s="2"/>
      <c r="H8" s="2"/>
      <c r="I8" s="3"/>
      <c r="J8" s="46"/>
      <c r="K8" s="46"/>
      <c r="L8" s="46"/>
      <c r="M8" s="46"/>
      <c r="N8" s="46"/>
      <c r="O8" s="46"/>
      <c r="P8" s="46"/>
      <c r="Q8" s="35"/>
    </row>
    <row r="9" spans="1:17" ht="15">
      <c r="A9" s="2"/>
      <c r="B9" s="2"/>
      <c r="C9" s="2"/>
      <c r="D9" s="2"/>
      <c r="E9" s="2"/>
      <c r="F9" s="2"/>
      <c r="G9" s="2"/>
      <c r="H9" s="2"/>
      <c r="I9" s="3"/>
      <c r="J9" s="46"/>
      <c r="K9" s="46"/>
      <c r="L9" s="46"/>
      <c r="M9" s="46"/>
      <c r="N9" s="46"/>
      <c r="O9" s="46"/>
      <c r="P9" s="46"/>
      <c r="Q9" s="35"/>
    </row>
    <row r="10" spans="1:17" ht="15">
      <c r="A10" s="3"/>
      <c r="B10" s="3"/>
      <c r="C10" s="3"/>
      <c r="D10" s="4"/>
      <c r="E10" s="3"/>
      <c r="F10" s="3"/>
      <c r="G10" s="3"/>
      <c r="H10" s="3"/>
      <c r="I10" s="3"/>
      <c r="J10" s="46"/>
      <c r="K10" s="46"/>
      <c r="L10" s="46"/>
      <c r="M10" s="46"/>
      <c r="N10" s="46"/>
      <c r="O10" s="46"/>
      <c r="P10" s="46"/>
      <c r="Q10" s="35"/>
    </row>
    <row r="11" spans="1:16" ht="15">
      <c r="A11" s="5"/>
      <c r="B11" s="5"/>
      <c r="C11" s="5"/>
      <c r="D11" s="4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8">
      <c r="A12" s="328" t="s">
        <v>23</v>
      </c>
      <c r="B12" s="328"/>
      <c r="C12" s="328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</row>
    <row r="13" spans="1:16" ht="18">
      <c r="A13" s="328" t="s">
        <v>315</v>
      </c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</row>
    <row r="14" spans="1:16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15.75">
      <c r="A15" s="6" t="s">
        <v>0</v>
      </c>
      <c r="B15" s="61" t="s">
        <v>290</v>
      </c>
      <c r="C15" s="91"/>
      <c r="D15" s="61"/>
      <c r="E15" s="329" t="s">
        <v>47</v>
      </c>
      <c r="F15" s="329"/>
      <c r="G15" s="329"/>
      <c r="H15" s="329"/>
      <c r="I15" s="329"/>
      <c r="J15" s="329"/>
      <c r="K15" s="329"/>
      <c r="L15" s="329"/>
      <c r="M15" s="13"/>
      <c r="N15" s="13"/>
      <c r="O15" s="13"/>
      <c r="P15" s="13"/>
    </row>
    <row r="16" spans="1:16" ht="15">
      <c r="A16" s="6" t="s">
        <v>330</v>
      </c>
      <c r="B16" s="6"/>
      <c r="C16" s="6"/>
      <c r="D16" s="6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">
      <c r="A17" s="6"/>
      <c r="B17" s="6"/>
      <c r="C17" s="6"/>
      <c r="D17" s="6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5.75">
      <c r="A18" s="14" t="s">
        <v>48</v>
      </c>
      <c r="B18" s="61" t="s">
        <v>291</v>
      </c>
      <c r="C18" s="91"/>
      <c r="D18" s="61"/>
      <c r="E18" s="329" t="s">
        <v>47</v>
      </c>
      <c r="F18" s="329"/>
      <c r="G18" s="329"/>
      <c r="H18" s="329"/>
      <c r="I18" s="329"/>
      <c r="J18" s="329"/>
      <c r="K18" s="329"/>
      <c r="L18" s="329"/>
      <c r="M18" s="13"/>
      <c r="N18" s="13"/>
      <c r="O18" s="13"/>
      <c r="P18" s="13"/>
    </row>
    <row r="19" spans="1:16" ht="15">
      <c r="A19" s="6" t="s">
        <v>339</v>
      </c>
      <c r="B19" s="6"/>
      <c r="C19" s="6"/>
      <c r="D19" s="4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">
      <c r="A20" s="6"/>
      <c r="B20" s="6"/>
      <c r="C20" s="6"/>
      <c r="D20" s="4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5.75">
      <c r="A21" s="6" t="s">
        <v>24</v>
      </c>
      <c r="B21" s="15" t="s">
        <v>249</v>
      </c>
      <c r="C21" s="15" t="s">
        <v>229</v>
      </c>
      <c r="D21" s="15"/>
      <c r="E21" s="15"/>
      <c r="F21" s="15"/>
      <c r="G21" s="329" t="s">
        <v>250</v>
      </c>
      <c r="H21" s="329"/>
      <c r="I21" s="329"/>
      <c r="J21" s="329"/>
      <c r="K21" s="329"/>
      <c r="L21" s="329"/>
      <c r="M21" s="329"/>
      <c r="N21" s="70"/>
      <c r="O21" s="16"/>
      <c r="P21" s="16"/>
    </row>
    <row r="22" spans="1:16" ht="15">
      <c r="A22" s="6" t="s">
        <v>331</v>
      </c>
      <c r="B22" s="6"/>
      <c r="C22" s="6"/>
      <c r="D22" s="4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30.75" customHeight="1">
      <c r="A24" s="330" t="s">
        <v>537</v>
      </c>
      <c r="B24" s="330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</row>
    <row r="25" spans="1:16" ht="10.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</row>
    <row r="26" spans="1:16" ht="15">
      <c r="A26" s="8" t="s">
        <v>25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7" ht="15">
      <c r="A27" s="2">
        <v>1</v>
      </c>
      <c r="B27" s="326" t="s">
        <v>386</v>
      </c>
      <c r="C27" s="331"/>
      <c r="D27" s="331"/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1"/>
    </row>
    <row r="28" spans="1:17" ht="15">
      <c r="A28" s="2">
        <v>2</v>
      </c>
      <c r="B28" s="326" t="s">
        <v>387</v>
      </c>
      <c r="C28" s="331"/>
      <c r="D28" s="331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</row>
    <row r="29" spans="1:17" ht="15">
      <c r="A29" s="2">
        <v>3</v>
      </c>
      <c r="B29" s="332" t="s">
        <v>362</v>
      </c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</row>
    <row r="30" spans="1:17" ht="15">
      <c r="A30" s="66">
        <v>4</v>
      </c>
      <c r="B30" s="332" t="s">
        <v>52</v>
      </c>
      <c r="C30" s="331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</row>
    <row r="31" spans="1:17" ht="30" customHeight="1">
      <c r="A31" s="66">
        <v>5</v>
      </c>
      <c r="B31" s="330" t="s">
        <v>447</v>
      </c>
      <c r="C31" s="333"/>
      <c r="D31" s="333"/>
      <c r="E31" s="333"/>
      <c r="F31" s="333"/>
      <c r="G31" s="333"/>
      <c r="H31" s="333"/>
      <c r="I31" s="333"/>
      <c r="J31" s="333"/>
      <c r="K31" s="333"/>
      <c r="L31" s="333"/>
      <c r="M31" s="333"/>
      <c r="N31" s="333"/>
      <c r="O31" s="333"/>
      <c r="P31" s="333"/>
      <c r="Q31" s="333"/>
    </row>
    <row r="32" spans="1:16" ht="33" customHeight="1">
      <c r="A32" s="66">
        <v>6</v>
      </c>
      <c r="B32" s="326" t="s">
        <v>525</v>
      </c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</row>
    <row r="33" spans="1:16" ht="24" customHeight="1" thickBot="1">
      <c r="A33" s="269" t="s">
        <v>471</v>
      </c>
      <c r="B33" s="270"/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</row>
    <row r="34" spans="1:16" ht="25.5" customHeight="1" thickBot="1">
      <c r="A34" s="98" t="s">
        <v>84</v>
      </c>
      <c r="B34" s="271" t="s">
        <v>352</v>
      </c>
      <c r="C34" s="272"/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3"/>
      <c r="P34" s="39"/>
    </row>
    <row r="35" spans="1:16" ht="17.25" customHeight="1">
      <c r="A35" s="97">
        <v>1</v>
      </c>
      <c r="B35" s="274" t="s">
        <v>388</v>
      </c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39"/>
    </row>
    <row r="36" spans="1:16" ht="12" customHeight="1">
      <c r="A36" s="86"/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39"/>
    </row>
    <row r="38" spans="1:11" ht="15.75">
      <c r="A38" s="3" t="s">
        <v>324</v>
      </c>
      <c r="B38" s="1"/>
      <c r="C38" s="1"/>
      <c r="E38" s="276" t="s">
        <v>426</v>
      </c>
      <c r="F38" s="276"/>
      <c r="G38" s="276"/>
      <c r="H38" s="276"/>
      <c r="I38" s="276"/>
      <c r="J38" s="276"/>
      <c r="K38" s="276"/>
    </row>
    <row r="39" spans="4:16" ht="12.75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ht="15.75" thickBot="1">
      <c r="A40" s="3" t="s">
        <v>325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ht="26.25" thickBot="1">
      <c r="A41" s="27" t="s">
        <v>84</v>
      </c>
      <c r="B41" s="277" t="s">
        <v>316</v>
      </c>
      <c r="C41" s="278"/>
      <c r="D41" s="278"/>
      <c r="E41" s="278"/>
      <c r="F41" s="278"/>
      <c r="G41" s="278"/>
      <c r="H41" s="278"/>
      <c r="I41" s="278"/>
      <c r="J41" s="278"/>
      <c r="K41" s="278"/>
      <c r="L41" s="279"/>
      <c r="M41" s="279"/>
      <c r="N41" s="279"/>
      <c r="O41" s="280"/>
      <c r="P41" s="9"/>
    </row>
    <row r="42" spans="1:16" ht="12.75">
      <c r="A42" s="22">
        <v>1</v>
      </c>
      <c r="B42" s="281" t="s">
        <v>106</v>
      </c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3"/>
      <c r="P42" s="9"/>
    </row>
    <row r="43" spans="1:16" ht="12.75">
      <c r="A43" s="22">
        <v>2</v>
      </c>
      <c r="B43" s="284" t="s">
        <v>427</v>
      </c>
      <c r="C43" s="285"/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6"/>
      <c r="P43" s="9"/>
    </row>
    <row r="44" spans="1:16" ht="14.25" customHeight="1">
      <c r="A44" s="22">
        <v>3</v>
      </c>
      <c r="B44" s="284" t="s">
        <v>485</v>
      </c>
      <c r="C44" s="287"/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8"/>
      <c r="P44" s="9"/>
    </row>
    <row r="45" spans="1:16" ht="12.75" hidden="1">
      <c r="A45" s="22">
        <v>2</v>
      </c>
      <c r="B45" s="312"/>
      <c r="C45" s="233"/>
      <c r="D45" s="233"/>
      <c r="E45" s="233"/>
      <c r="F45" s="233"/>
      <c r="G45" s="233"/>
      <c r="H45" s="233"/>
      <c r="I45" s="233"/>
      <c r="J45" s="233"/>
      <c r="K45" s="233"/>
      <c r="L45" s="232"/>
      <c r="M45" s="232"/>
      <c r="N45" s="232"/>
      <c r="O45" s="232"/>
      <c r="P45" s="9"/>
    </row>
    <row r="46" spans="1:16" ht="12.75" hidden="1">
      <c r="A46" s="22">
        <v>2</v>
      </c>
      <c r="B46" s="312"/>
      <c r="C46" s="233"/>
      <c r="D46" s="233"/>
      <c r="E46" s="233"/>
      <c r="F46" s="233"/>
      <c r="G46" s="233"/>
      <c r="H46" s="233"/>
      <c r="I46" s="233"/>
      <c r="J46" s="233"/>
      <c r="K46" s="233"/>
      <c r="L46" s="232"/>
      <c r="M46" s="232"/>
      <c r="N46" s="232"/>
      <c r="O46" s="232"/>
      <c r="P46" s="9"/>
    </row>
    <row r="47" spans="1:16" ht="15" customHeight="1">
      <c r="A47" s="22">
        <v>4</v>
      </c>
      <c r="B47" s="249" t="s">
        <v>472</v>
      </c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1"/>
      <c r="P47" s="9"/>
    </row>
    <row r="48" spans="1:16" ht="16.5" customHeight="1">
      <c r="A48" s="3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ht="15.75" thickBot="1">
      <c r="A49" s="3" t="s">
        <v>326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 ht="26.25" thickBot="1">
      <c r="A50" s="27" t="s">
        <v>84</v>
      </c>
      <c r="B50" s="277" t="s">
        <v>317</v>
      </c>
      <c r="C50" s="278"/>
      <c r="D50" s="278"/>
      <c r="E50" s="278"/>
      <c r="F50" s="278"/>
      <c r="G50" s="278"/>
      <c r="H50" s="278"/>
      <c r="I50" s="278"/>
      <c r="J50" s="261" t="s">
        <v>90</v>
      </c>
      <c r="K50" s="262"/>
      <c r="L50" s="261" t="s">
        <v>85</v>
      </c>
      <c r="M50" s="262"/>
      <c r="N50" s="263" t="s">
        <v>9</v>
      </c>
      <c r="O50" s="264"/>
      <c r="P50" s="265"/>
    </row>
    <row r="51" spans="1:16" ht="12.75">
      <c r="A51" s="21">
        <v>1</v>
      </c>
      <c r="B51" s="301">
        <v>2</v>
      </c>
      <c r="C51" s="267"/>
      <c r="D51" s="267"/>
      <c r="E51" s="267"/>
      <c r="F51" s="267"/>
      <c r="G51" s="267"/>
      <c r="H51" s="267"/>
      <c r="I51" s="268"/>
      <c r="J51" s="301">
        <v>3</v>
      </c>
      <c r="K51" s="268"/>
      <c r="L51" s="301">
        <v>4</v>
      </c>
      <c r="M51" s="268"/>
      <c r="N51" s="266">
        <v>5</v>
      </c>
      <c r="O51" s="267"/>
      <c r="P51" s="268"/>
    </row>
    <row r="52" spans="1:16" ht="30" customHeight="1">
      <c r="A52" s="22">
        <v>1</v>
      </c>
      <c r="B52" s="308" t="s">
        <v>106</v>
      </c>
      <c r="C52" s="250"/>
      <c r="D52" s="250"/>
      <c r="E52" s="250"/>
      <c r="F52" s="250"/>
      <c r="G52" s="250"/>
      <c r="H52" s="250"/>
      <c r="I52" s="251"/>
      <c r="J52" s="252">
        <f>J56-J54-J53-J55</f>
        <v>50529196</v>
      </c>
      <c r="K52" s="299"/>
      <c r="L52" s="339">
        <f>L56-L54-L53-L55</f>
        <v>5534412</v>
      </c>
      <c r="M52" s="340"/>
      <c r="N52" s="252">
        <f>J52+L52</f>
        <v>56063608</v>
      </c>
      <c r="O52" s="253"/>
      <c r="P52" s="254"/>
    </row>
    <row r="53" spans="1:16" ht="16.5" customHeight="1">
      <c r="A53" s="22">
        <v>2</v>
      </c>
      <c r="B53" s="249" t="s">
        <v>428</v>
      </c>
      <c r="C53" s="250"/>
      <c r="D53" s="250"/>
      <c r="E53" s="250"/>
      <c r="F53" s="250"/>
      <c r="G53" s="250"/>
      <c r="H53" s="250"/>
      <c r="I53" s="251"/>
      <c r="J53" s="252">
        <f>2221481+1697200+1248672+83570</f>
        <v>5250923</v>
      </c>
      <c r="K53" s="299"/>
      <c r="L53" s="339"/>
      <c r="M53" s="340"/>
      <c r="N53" s="252">
        <f>J53+L53</f>
        <v>5250923</v>
      </c>
      <c r="O53" s="253"/>
      <c r="P53" s="254"/>
    </row>
    <row r="54" spans="1:16" ht="29.25" customHeight="1">
      <c r="A54" s="22">
        <v>3</v>
      </c>
      <c r="B54" s="308" t="s">
        <v>485</v>
      </c>
      <c r="C54" s="315"/>
      <c r="D54" s="315"/>
      <c r="E54" s="315"/>
      <c r="F54" s="315"/>
      <c r="G54" s="315"/>
      <c r="H54" s="315"/>
      <c r="I54" s="316"/>
      <c r="J54" s="252">
        <v>14113</v>
      </c>
      <c r="K54" s="256"/>
      <c r="L54" s="339"/>
      <c r="M54" s="340"/>
      <c r="N54" s="252">
        <f>J54+L54</f>
        <v>14113</v>
      </c>
      <c r="O54" s="255"/>
      <c r="P54" s="256"/>
    </row>
    <row r="55" spans="1:16" ht="27.75" customHeight="1">
      <c r="A55" s="22">
        <v>4</v>
      </c>
      <c r="B55" s="308" t="s">
        <v>472</v>
      </c>
      <c r="C55" s="250"/>
      <c r="D55" s="250"/>
      <c r="E55" s="250"/>
      <c r="F55" s="250"/>
      <c r="G55" s="250"/>
      <c r="H55" s="250"/>
      <c r="I55" s="251"/>
      <c r="J55" s="252">
        <f>17450+44000+31656</f>
        <v>93106</v>
      </c>
      <c r="K55" s="254"/>
      <c r="L55" s="339">
        <v>10626</v>
      </c>
      <c r="M55" s="254"/>
      <c r="N55" s="252">
        <f>J55+L55</f>
        <v>103732</v>
      </c>
      <c r="O55" s="253"/>
      <c r="P55" s="254"/>
    </row>
    <row r="56" spans="1:21" ht="12.75">
      <c r="A56" s="22"/>
      <c r="B56" s="300" t="s">
        <v>327</v>
      </c>
      <c r="C56" s="253"/>
      <c r="D56" s="253"/>
      <c r="E56" s="253"/>
      <c r="F56" s="253"/>
      <c r="G56" s="253"/>
      <c r="H56" s="253"/>
      <c r="I56" s="254"/>
      <c r="J56" s="339">
        <v>55887338</v>
      </c>
      <c r="K56" s="341"/>
      <c r="L56" s="339">
        <f>5001912+215000+53500+264000+10626</f>
        <v>5545038</v>
      </c>
      <c r="M56" s="341"/>
      <c r="N56" s="252">
        <f>J56+L56</f>
        <v>61432376</v>
      </c>
      <c r="O56" s="253"/>
      <c r="P56" s="254"/>
      <c r="T56" s="40"/>
      <c r="U56" s="40"/>
    </row>
    <row r="57" spans="12:19" ht="12.75">
      <c r="L57" s="30"/>
      <c r="S57" s="40"/>
    </row>
    <row r="58" ht="15.75" thickBot="1">
      <c r="A58" s="3" t="s">
        <v>328</v>
      </c>
    </row>
    <row r="59" spans="1:17" ht="28.5" customHeight="1" thickBot="1">
      <c r="A59" s="302" t="s">
        <v>318</v>
      </c>
      <c r="B59" s="303"/>
      <c r="C59" s="303"/>
      <c r="D59" s="303"/>
      <c r="E59" s="303"/>
      <c r="F59" s="264"/>
      <c r="G59" s="304"/>
      <c r="H59" s="277" t="s">
        <v>90</v>
      </c>
      <c r="I59" s="278"/>
      <c r="J59" s="337"/>
      <c r="K59" s="335" t="s">
        <v>85</v>
      </c>
      <c r="L59" s="278"/>
      <c r="M59" s="336"/>
      <c r="N59" s="292" t="s">
        <v>9</v>
      </c>
      <c r="O59" s="264"/>
      <c r="P59" s="264"/>
      <c r="Q59" s="265"/>
    </row>
    <row r="60" spans="1:17" ht="12.75">
      <c r="A60" s="293">
        <v>1</v>
      </c>
      <c r="B60" s="294"/>
      <c r="C60" s="294"/>
      <c r="D60" s="294"/>
      <c r="E60" s="294"/>
      <c r="F60" s="294"/>
      <c r="G60" s="295"/>
      <c r="H60" s="260">
        <v>2</v>
      </c>
      <c r="I60" s="260"/>
      <c r="J60" s="260"/>
      <c r="K60" s="260">
        <v>3</v>
      </c>
      <c r="L60" s="260"/>
      <c r="M60" s="260"/>
      <c r="N60" s="293">
        <v>4</v>
      </c>
      <c r="O60" s="294"/>
      <c r="P60" s="294"/>
      <c r="Q60" s="295"/>
    </row>
    <row r="61" spans="1:17" ht="12.75">
      <c r="A61" s="300" t="s">
        <v>91</v>
      </c>
      <c r="B61" s="253"/>
      <c r="C61" s="253"/>
      <c r="D61" s="253"/>
      <c r="E61" s="253"/>
      <c r="F61" s="253"/>
      <c r="G61" s="254"/>
      <c r="H61" s="232"/>
      <c r="I61" s="232"/>
      <c r="J61" s="232"/>
      <c r="K61" s="232"/>
      <c r="L61" s="232"/>
      <c r="M61" s="232"/>
      <c r="N61" s="296"/>
      <c r="O61" s="290"/>
      <c r="P61" s="290"/>
      <c r="Q61" s="291"/>
    </row>
    <row r="62" spans="1:17" ht="14.25" customHeight="1" hidden="1">
      <c r="A62" s="234"/>
      <c r="B62" s="318"/>
      <c r="C62" s="318"/>
      <c r="D62" s="318"/>
      <c r="E62" s="318"/>
      <c r="F62" s="318"/>
      <c r="G62" s="319"/>
      <c r="H62" s="297">
        <f>J55</f>
        <v>93106</v>
      </c>
      <c r="I62" s="298"/>
      <c r="J62" s="299"/>
      <c r="K62" s="297">
        <f>L55</f>
        <v>10626</v>
      </c>
      <c r="L62" s="298"/>
      <c r="M62" s="299"/>
      <c r="N62" s="297">
        <f>H62+K62</f>
        <v>103732</v>
      </c>
      <c r="O62" s="298"/>
      <c r="P62" s="298"/>
      <c r="Q62" s="299"/>
    </row>
    <row r="63" spans="1:17" ht="24" customHeight="1">
      <c r="A63" s="289" t="s">
        <v>472</v>
      </c>
      <c r="B63" s="290"/>
      <c r="C63" s="290"/>
      <c r="D63" s="290"/>
      <c r="E63" s="290"/>
      <c r="F63" s="290"/>
      <c r="G63" s="291"/>
      <c r="H63" s="320">
        <v>93106</v>
      </c>
      <c r="I63" s="320"/>
      <c r="J63" s="320"/>
      <c r="K63" s="320">
        <v>10626</v>
      </c>
      <c r="L63" s="320"/>
      <c r="M63" s="320"/>
      <c r="N63" s="297">
        <f>H63+K63</f>
        <v>103732</v>
      </c>
      <c r="O63" s="298"/>
      <c r="P63" s="298"/>
      <c r="Q63" s="299"/>
    </row>
    <row r="64" spans="1:17" ht="12.75">
      <c r="A64" s="289" t="s">
        <v>9</v>
      </c>
      <c r="B64" s="290"/>
      <c r="C64" s="290"/>
      <c r="D64" s="290"/>
      <c r="E64" s="290"/>
      <c r="F64" s="290"/>
      <c r="G64" s="291"/>
      <c r="H64" s="320">
        <f>H62</f>
        <v>93106</v>
      </c>
      <c r="I64" s="233"/>
      <c r="J64" s="233"/>
      <c r="K64" s="320">
        <f>K62</f>
        <v>10626</v>
      </c>
      <c r="L64" s="320"/>
      <c r="M64" s="320"/>
      <c r="N64" s="297">
        <f>N62</f>
        <v>103732</v>
      </c>
      <c r="O64" s="253"/>
      <c r="P64" s="253"/>
      <c r="Q64" s="254"/>
    </row>
    <row r="66" spans="1:12" ht="15.75" thickBot="1">
      <c r="A66" s="3" t="s">
        <v>329</v>
      </c>
      <c r="K66" s="9"/>
      <c r="L66" s="9"/>
    </row>
    <row r="67" spans="1:17" ht="26.25" thickBot="1">
      <c r="A67" s="27" t="s">
        <v>94</v>
      </c>
      <c r="B67" s="305" t="s">
        <v>2</v>
      </c>
      <c r="C67" s="313"/>
      <c r="D67" s="303"/>
      <c r="E67" s="303"/>
      <c r="F67" s="303"/>
      <c r="G67" s="303"/>
      <c r="H67" s="303"/>
      <c r="I67" s="303"/>
      <c r="J67" s="314"/>
      <c r="K67" s="71" t="s">
        <v>12</v>
      </c>
      <c r="L67" s="305" t="s">
        <v>13</v>
      </c>
      <c r="M67" s="304"/>
      <c r="N67" s="71" t="s">
        <v>90</v>
      </c>
      <c r="O67" s="71" t="s">
        <v>85</v>
      </c>
      <c r="P67" s="261" t="s">
        <v>9</v>
      </c>
      <c r="Q67" s="334"/>
    </row>
    <row r="68" spans="1:17" ht="12.75">
      <c r="A68" s="18">
        <v>1</v>
      </c>
      <c r="B68" s="301">
        <v>2</v>
      </c>
      <c r="C68" s="317"/>
      <c r="D68" s="267"/>
      <c r="E68" s="267"/>
      <c r="F68" s="267"/>
      <c r="G68" s="267"/>
      <c r="H68" s="267"/>
      <c r="I68" s="267"/>
      <c r="J68" s="268"/>
      <c r="K68" s="81">
        <v>3</v>
      </c>
      <c r="L68" s="266">
        <v>4</v>
      </c>
      <c r="M68" s="268"/>
      <c r="N68" s="18">
        <v>5</v>
      </c>
      <c r="O68" s="18">
        <v>6</v>
      </c>
      <c r="P68" s="260">
        <v>7</v>
      </c>
      <c r="Q68" s="260"/>
    </row>
    <row r="69" spans="1:17" ht="12.75">
      <c r="A69" s="12"/>
      <c r="B69" s="307" t="s">
        <v>152</v>
      </c>
      <c r="C69" s="290"/>
      <c r="D69" s="290"/>
      <c r="E69" s="290"/>
      <c r="F69" s="290"/>
      <c r="G69" s="290"/>
      <c r="H69" s="290"/>
      <c r="I69" s="290"/>
      <c r="J69" s="291"/>
      <c r="K69" s="69"/>
      <c r="L69" s="306"/>
      <c r="M69" s="254"/>
      <c r="N69" s="11"/>
      <c r="O69" s="11"/>
      <c r="P69" s="233"/>
      <c r="Q69" s="233"/>
    </row>
    <row r="70" spans="1:17" ht="24.75" customHeight="1">
      <c r="A70" s="12"/>
      <c r="B70" s="311" t="s">
        <v>106</v>
      </c>
      <c r="C70" s="235"/>
      <c r="D70" s="235"/>
      <c r="E70" s="235"/>
      <c r="F70" s="235"/>
      <c r="G70" s="235"/>
      <c r="H70" s="235"/>
      <c r="I70" s="235"/>
      <c r="J70" s="236"/>
      <c r="K70" s="69" t="s">
        <v>57</v>
      </c>
      <c r="L70" s="306"/>
      <c r="M70" s="254"/>
      <c r="N70" s="101">
        <f>J52</f>
        <v>50529196</v>
      </c>
      <c r="O70" s="78">
        <f>L52</f>
        <v>5534412</v>
      </c>
      <c r="P70" s="258">
        <f>N70+O70</f>
        <v>56063608</v>
      </c>
      <c r="Q70" s="233"/>
    </row>
    <row r="71" spans="1:17" ht="12.75">
      <c r="A71" s="22">
        <v>1</v>
      </c>
      <c r="B71" s="307" t="s">
        <v>225</v>
      </c>
      <c r="C71" s="290"/>
      <c r="D71" s="290"/>
      <c r="E71" s="290"/>
      <c r="F71" s="290"/>
      <c r="G71" s="290"/>
      <c r="H71" s="290"/>
      <c r="I71" s="290"/>
      <c r="J71" s="291"/>
      <c r="K71" s="69"/>
      <c r="L71" s="306"/>
      <c r="M71" s="254"/>
      <c r="N71" s="11"/>
      <c r="O71" s="11"/>
      <c r="P71" s="258"/>
      <c r="Q71" s="233"/>
    </row>
    <row r="72" spans="1:17" ht="12.75">
      <c r="A72" s="22"/>
      <c r="B72" s="289" t="s">
        <v>27</v>
      </c>
      <c r="C72" s="290"/>
      <c r="D72" s="290"/>
      <c r="E72" s="290"/>
      <c r="F72" s="290"/>
      <c r="G72" s="290"/>
      <c r="H72" s="290"/>
      <c r="I72" s="290"/>
      <c r="J72" s="291"/>
      <c r="K72" s="69" t="s">
        <v>37</v>
      </c>
      <c r="L72" s="306"/>
      <c r="M72" s="254"/>
      <c r="N72" s="11">
        <v>5</v>
      </c>
      <c r="O72" s="11"/>
      <c r="P72" s="258">
        <f aca="true" t="shared" si="0" ref="P72:P97">N72+O72</f>
        <v>5</v>
      </c>
      <c r="Q72" s="233"/>
    </row>
    <row r="73" spans="1:17" ht="12.75">
      <c r="A73" s="22"/>
      <c r="B73" s="289" t="s">
        <v>108</v>
      </c>
      <c r="C73" s="290"/>
      <c r="D73" s="290"/>
      <c r="E73" s="290"/>
      <c r="F73" s="290"/>
      <c r="G73" s="290"/>
      <c r="H73" s="290"/>
      <c r="I73" s="290"/>
      <c r="J73" s="291"/>
      <c r="K73" s="69" t="s">
        <v>37</v>
      </c>
      <c r="L73" s="306" t="s">
        <v>39</v>
      </c>
      <c r="M73" s="254"/>
      <c r="N73" s="11">
        <v>80</v>
      </c>
      <c r="O73" s="11"/>
      <c r="P73" s="258">
        <f t="shared" si="0"/>
        <v>80</v>
      </c>
      <c r="Q73" s="233"/>
    </row>
    <row r="74" spans="1:17" ht="12.75">
      <c r="A74" s="22"/>
      <c r="B74" s="289" t="s">
        <v>221</v>
      </c>
      <c r="C74" s="290"/>
      <c r="D74" s="290"/>
      <c r="E74" s="290"/>
      <c r="F74" s="290"/>
      <c r="G74" s="290"/>
      <c r="H74" s="290"/>
      <c r="I74" s="290"/>
      <c r="J74" s="291"/>
      <c r="K74" s="68" t="s">
        <v>37</v>
      </c>
      <c r="L74" s="306" t="s">
        <v>40</v>
      </c>
      <c r="M74" s="254"/>
      <c r="N74" s="11">
        <v>185.75</v>
      </c>
      <c r="O74" s="11"/>
      <c r="P74" s="259">
        <f t="shared" si="0"/>
        <v>185.75</v>
      </c>
      <c r="Q74" s="259"/>
    </row>
    <row r="75" spans="1:17" ht="12.75">
      <c r="A75" s="22"/>
      <c r="B75" s="289" t="s">
        <v>109</v>
      </c>
      <c r="C75" s="290"/>
      <c r="D75" s="290"/>
      <c r="E75" s="290"/>
      <c r="F75" s="290"/>
      <c r="G75" s="290"/>
      <c r="H75" s="290"/>
      <c r="I75" s="290"/>
      <c r="J75" s="291"/>
      <c r="K75" s="69" t="s">
        <v>37</v>
      </c>
      <c r="L75" s="306" t="s">
        <v>40</v>
      </c>
      <c r="M75" s="254"/>
      <c r="N75" s="11">
        <v>66</v>
      </c>
      <c r="O75" s="11"/>
      <c r="P75" s="258">
        <f t="shared" si="0"/>
        <v>66</v>
      </c>
      <c r="Q75" s="233"/>
    </row>
    <row r="76" spans="1:17" ht="12.75">
      <c r="A76" s="22"/>
      <c r="B76" s="289" t="s">
        <v>110</v>
      </c>
      <c r="C76" s="290"/>
      <c r="D76" s="290"/>
      <c r="E76" s="290"/>
      <c r="F76" s="290"/>
      <c r="G76" s="290"/>
      <c r="H76" s="290"/>
      <c r="I76" s="290"/>
      <c r="J76" s="291"/>
      <c r="K76" s="69" t="s">
        <v>37</v>
      </c>
      <c r="L76" s="306" t="s">
        <v>40</v>
      </c>
      <c r="M76" s="254"/>
      <c r="N76" s="11">
        <v>37</v>
      </c>
      <c r="O76" s="11"/>
      <c r="P76" s="258">
        <f t="shared" si="0"/>
        <v>37</v>
      </c>
      <c r="Q76" s="233"/>
    </row>
    <row r="77" spans="1:17" ht="12.75">
      <c r="A77" s="22"/>
      <c r="B77" s="289" t="s">
        <v>111</v>
      </c>
      <c r="C77" s="290"/>
      <c r="D77" s="290"/>
      <c r="E77" s="290"/>
      <c r="F77" s="290"/>
      <c r="G77" s="290"/>
      <c r="H77" s="290"/>
      <c r="I77" s="290"/>
      <c r="J77" s="291"/>
      <c r="K77" s="11" t="s">
        <v>37</v>
      </c>
      <c r="L77" s="306" t="s">
        <v>40</v>
      </c>
      <c r="M77" s="254"/>
      <c r="N77" s="11">
        <v>240</v>
      </c>
      <c r="O77" s="11"/>
      <c r="P77" s="258">
        <f t="shared" si="0"/>
        <v>240</v>
      </c>
      <c r="Q77" s="233"/>
    </row>
    <row r="78" spans="1:17" ht="12.75">
      <c r="A78" s="22"/>
      <c r="B78" s="289" t="s">
        <v>112</v>
      </c>
      <c r="C78" s="290"/>
      <c r="D78" s="290"/>
      <c r="E78" s="290"/>
      <c r="F78" s="290"/>
      <c r="G78" s="290"/>
      <c r="H78" s="290"/>
      <c r="I78" s="290"/>
      <c r="J78" s="291"/>
      <c r="K78" s="11" t="s">
        <v>38</v>
      </c>
      <c r="L78" s="306" t="s">
        <v>40</v>
      </c>
      <c r="M78" s="254"/>
      <c r="N78" s="11">
        <v>528.75</v>
      </c>
      <c r="O78" s="11"/>
      <c r="P78" s="259">
        <f t="shared" si="0"/>
        <v>528.75</v>
      </c>
      <c r="Q78" s="259"/>
    </row>
    <row r="79" spans="1:17" ht="12.75">
      <c r="A79" s="22">
        <v>2</v>
      </c>
      <c r="B79" s="307" t="s">
        <v>28</v>
      </c>
      <c r="C79" s="290"/>
      <c r="D79" s="290"/>
      <c r="E79" s="290"/>
      <c r="F79" s="290"/>
      <c r="G79" s="290"/>
      <c r="H79" s="290"/>
      <c r="I79" s="290"/>
      <c r="J79" s="291"/>
      <c r="K79" s="11"/>
      <c r="L79" s="306"/>
      <c r="M79" s="254"/>
      <c r="N79" s="11"/>
      <c r="O79" s="11"/>
      <c r="P79" s="258">
        <f t="shared" si="0"/>
        <v>0</v>
      </c>
      <c r="Q79" s="233"/>
    </row>
    <row r="80" spans="1:17" ht="24.75" customHeight="1">
      <c r="A80" s="22"/>
      <c r="B80" s="289" t="s">
        <v>113</v>
      </c>
      <c r="C80" s="290"/>
      <c r="D80" s="290"/>
      <c r="E80" s="290"/>
      <c r="F80" s="290"/>
      <c r="G80" s="290"/>
      <c r="H80" s="290"/>
      <c r="I80" s="290"/>
      <c r="J80" s="291"/>
      <c r="K80" s="67" t="s">
        <v>38</v>
      </c>
      <c r="L80" s="324" t="s">
        <v>312</v>
      </c>
      <c r="M80" s="325"/>
      <c r="N80" s="67">
        <v>1739</v>
      </c>
      <c r="O80" s="67"/>
      <c r="P80" s="258">
        <f t="shared" si="0"/>
        <v>1739</v>
      </c>
      <c r="Q80" s="233"/>
    </row>
    <row r="81" spans="1:17" ht="29.25" customHeight="1">
      <c r="A81" s="22"/>
      <c r="B81" s="289" t="s">
        <v>389</v>
      </c>
      <c r="C81" s="290"/>
      <c r="D81" s="290"/>
      <c r="E81" s="290"/>
      <c r="F81" s="290"/>
      <c r="G81" s="290"/>
      <c r="H81" s="290"/>
      <c r="I81" s="290"/>
      <c r="J81" s="291"/>
      <c r="K81" s="67" t="s">
        <v>38</v>
      </c>
      <c r="L81" s="300" t="s">
        <v>222</v>
      </c>
      <c r="M81" s="254"/>
      <c r="N81" s="67">
        <v>2277</v>
      </c>
      <c r="O81" s="67"/>
      <c r="P81" s="258">
        <f t="shared" si="0"/>
        <v>2277</v>
      </c>
      <c r="Q81" s="233"/>
    </row>
    <row r="82" spans="1:17" ht="12.75">
      <c r="A82" s="22">
        <v>3</v>
      </c>
      <c r="B82" s="307" t="s">
        <v>226</v>
      </c>
      <c r="C82" s="290"/>
      <c r="D82" s="290"/>
      <c r="E82" s="290"/>
      <c r="F82" s="290"/>
      <c r="G82" s="290"/>
      <c r="H82" s="290"/>
      <c r="I82" s="290"/>
      <c r="J82" s="291"/>
      <c r="K82" s="11"/>
      <c r="L82" s="306"/>
      <c r="M82" s="254"/>
      <c r="N82" s="11"/>
      <c r="O82" s="11"/>
      <c r="P82" s="258">
        <f t="shared" si="0"/>
        <v>0</v>
      </c>
      <c r="Q82" s="233"/>
    </row>
    <row r="83" spans="1:17" ht="24.75" customHeight="1">
      <c r="A83" s="22"/>
      <c r="B83" s="234" t="s">
        <v>448</v>
      </c>
      <c r="C83" s="235"/>
      <c r="D83" s="235"/>
      <c r="E83" s="235"/>
      <c r="F83" s="235"/>
      <c r="G83" s="235"/>
      <c r="H83" s="235"/>
      <c r="I83" s="235"/>
      <c r="J83" s="236"/>
      <c r="K83" s="67" t="s">
        <v>57</v>
      </c>
      <c r="L83" s="300" t="s">
        <v>224</v>
      </c>
      <c r="M83" s="254"/>
      <c r="N83" s="38">
        <f>N70/N80</f>
        <v>29056.466935020126</v>
      </c>
      <c r="O83" s="38">
        <f>O70/N80</f>
        <v>3182.5255894192064</v>
      </c>
      <c r="P83" s="259">
        <f t="shared" si="0"/>
        <v>32238.99252443933</v>
      </c>
      <c r="Q83" s="259"/>
    </row>
    <row r="84" spans="1:17" ht="12.75">
      <c r="A84" s="22"/>
      <c r="B84" s="289" t="s">
        <v>29</v>
      </c>
      <c r="C84" s="290"/>
      <c r="D84" s="290"/>
      <c r="E84" s="290"/>
      <c r="F84" s="290"/>
      <c r="G84" s="290"/>
      <c r="H84" s="290"/>
      <c r="I84" s="290"/>
      <c r="J84" s="291"/>
      <c r="K84" s="67" t="s">
        <v>114</v>
      </c>
      <c r="L84" s="300" t="s">
        <v>224</v>
      </c>
      <c r="M84" s="254"/>
      <c r="N84" s="136">
        <v>209.65</v>
      </c>
      <c r="O84" s="11"/>
      <c r="P84" s="259">
        <f t="shared" si="0"/>
        <v>209.65</v>
      </c>
      <c r="Q84" s="259"/>
    </row>
    <row r="85" spans="1:17" ht="14.25" customHeight="1">
      <c r="A85" s="22">
        <v>4</v>
      </c>
      <c r="B85" s="307" t="s">
        <v>227</v>
      </c>
      <c r="C85" s="290"/>
      <c r="D85" s="290"/>
      <c r="E85" s="290"/>
      <c r="F85" s="290"/>
      <c r="G85" s="290"/>
      <c r="H85" s="290"/>
      <c r="I85" s="290"/>
      <c r="J85" s="291"/>
      <c r="K85" s="11"/>
      <c r="L85" s="306"/>
      <c r="M85" s="254"/>
      <c r="N85" s="11"/>
      <c r="O85" s="11"/>
      <c r="P85" s="258">
        <f t="shared" si="0"/>
        <v>0</v>
      </c>
      <c r="Q85" s="233"/>
    </row>
    <row r="86" spans="1:17" ht="12.75">
      <c r="A86" s="12"/>
      <c r="B86" s="289" t="s">
        <v>275</v>
      </c>
      <c r="C86" s="290"/>
      <c r="D86" s="290"/>
      <c r="E86" s="290"/>
      <c r="F86" s="290"/>
      <c r="G86" s="290"/>
      <c r="H86" s="290"/>
      <c r="I86" s="290"/>
      <c r="J86" s="291"/>
      <c r="K86" s="67" t="s">
        <v>37</v>
      </c>
      <c r="L86" s="300" t="s">
        <v>43</v>
      </c>
      <c r="M86" s="254"/>
      <c r="N86" s="67">
        <v>118</v>
      </c>
      <c r="O86" s="11"/>
      <c r="P86" s="258">
        <f t="shared" si="0"/>
        <v>118</v>
      </c>
      <c r="Q86" s="233"/>
    </row>
    <row r="87" spans="1:17" ht="12.75">
      <c r="A87" s="12"/>
      <c r="B87" s="289" t="s">
        <v>274</v>
      </c>
      <c r="C87" s="290"/>
      <c r="D87" s="290"/>
      <c r="E87" s="290"/>
      <c r="F87" s="290"/>
      <c r="G87" s="290"/>
      <c r="H87" s="290"/>
      <c r="I87" s="290"/>
      <c r="J87" s="291"/>
      <c r="K87" s="67" t="s">
        <v>37</v>
      </c>
      <c r="L87" s="300" t="s">
        <v>43</v>
      </c>
      <c r="M87" s="254"/>
      <c r="N87" s="67">
        <v>120</v>
      </c>
      <c r="O87" s="11"/>
      <c r="P87" s="259">
        <f t="shared" si="0"/>
        <v>120</v>
      </c>
      <c r="Q87" s="259"/>
    </row>
    <row r="88" spans="1:17" ht="12.75">
      <c r="A88" s="12"/>
      <c r="B88" s="289" t="s">
        <v>115</v>
      </c>
      <c r="C88" s="290"/>
      <c r="D88" s="290"/>
      <c r="E88" s="290"/>
      <c r="F88" s="290"/>
      <c r="G88" s="290"/>
      <c r="H88" s="290"/>
      <c r="I88" s="290"/>
      <c r="J88" s="291"/>
      <c r="K88" s="67" t="s">
        <v>42</v>
      </c>
      <c r="L88" s="306"/>
      <c r="M88" s="254"/>
      <c r="N88" s="11">
        <v>76.4</v>
      </c>
      <c r="O88" s="11"/>
      <c r="P88" s="259">
        <f t="shared" si="0"/>
        <v>76.4</v>
      </c>
      <c r="Q88" s="259"/>
    </row>
    <row r="89" spans="1:17" ht="12.75">
      <c r="A89" s="12"/>
      <c r="B89" s="307" t="s">
        <v>153</v>
      </c>
      <c r="C89" s="290"/>
      <c r="D89" s="290"/>
      <c r="E89" s="290"/>
      <c r="F89" s="290"/>
      <c r="G89" s="290"/>
      <c r="H89" s="290"/>
      <c r="I89" s="290"/>
      <c r="J89" s="291"/>
      <c r="K89" s="67"/>
      <c r="L89" s="306"/>
      <c r="M89" s="254"/>
      <c r="N89" s="11"/>
      <c r="O89" s="11"/>
      <c r="P89" s="258">
        <f t="shared" si="0"/>
        <v>0</v>
      </c>
      <c r="Q89" s="233"/>
    </row>
    <row r="90" spans="1:17" ht="12.75">
      <c r="A90" s="12"/>
      <c r="B90" s="307" t="s">
        <v>26</v>
      </c>
      <c r="C90" s="290"/>
      <c r="D90" s="290"/>
      <c r="E90" s="290"/>
      <c r="F90" s="290"/>
      <c r="G90" s="290"/>
      <c r="H90" s="290"/>
      <c r="I90" s="290"/>
      <c r="J90" s="291"/>
      <c r="K90" s="67"/>
      <c r="L90" s="306"/>
      <c r="M90" s="254"/>
      <c r="N90" s="101">
        <f>N53</f>
        <v>5250923</v>
      </c>
      <c r="O90" s="11"/>
      <c r="P90" s="258">
        <f t="shared" si="0"/>
        <v>5250923</v>
      </c>
      <c r="Q90" s="233"/>
    </row>
    <row r="91" spans="1:17" ht="12.75">
      <c r="A91" s="12">
        <v>1</v>
      </c>
      <c r="B91" s="307" t="s">
        <v>31</v>
      </c>
      <c r="C91" s="290"/>
      <c r="D91" s="290"/>
      <c r="E91" s="290"/>
      <c r="F91" s="290"/>
      <c r="G91" s="290"/>
      <c r="H91" s="290"/>
      <c r="I91" s="290"/>
      <c r="J91" s="291"/>
      <c r="K91" s="67"/>
      <c r="L91" s="306"/>
      <c r="M91" s="254"/>
      <c r="N91" s="11"/>
      <c r="O91" s="11"/>
      <c r="P91" s="258">
        <f t="shared" si="0"/>
        <v>0</v>
      </c>
      <c r="Q91" s="233"/>
    </row>
    <row r="92" spans="1:17" ht="12.75">
      <c r="A92" s="12"/>
      <c r="B92" s="289" t="s">
        <v>116</v>
      </c>
      <c r="C92" s="290"/>
      <c r="D92" s="290"/>
      <c r="E92" s="290"/>
      <c r="F92" s="290"/>
      <c r="G92" s="290"/>
      <c r="H92" s="290"/>
      <c r="I92" s="290"/>
      <c r="J92" s="291"/>
      <c r="K92" s="67" t="s">
        <v>57</v>
      </c>
      <c r="L92" s="300" t="s">
        <v>43</v>
      </c>
      <c r="M92" s="254"/>
      <c r="N92" s="67">
        <f>N94+N95+N96+N97</f>
        <v>5250923</v>
      </c>
      <c r="O92" s="11"/>
      <c r="P92" s="258">
        <f t="shared" si="0"/>
        <v>5250923</v>
      </c>
      <c r="Q92" s="233"/>
    </row>
    <row r="93" spans="1:17" ht="12.75">
      <c r="A93" s="12"/>
      <c r="B93" s="289" t="s">
        <v>32</v>
      </c>
      <c r="C93" s="290"/>
      <c r="D93" s="290"/>
      <c r="E93" s="290"/>
      <c r="F93" s="290"/>
      <c r="G93" s="290"/>
      <c r="H93" s="290"/>
      <c r="I93" s="290"/>
      <c r="J93" s="291"/>
      <c r="K93" s="67"/>
      <c r="L93" s="306"/>
      <c r="M93" s="254"/>
      <c r="N93" s="11"/>
      <c r="O93" s="11"/>
      <c r="P93" s="258">
        <f t="shared" si="0"/>
        <v>0</v>
      </c>
      <c r="Q93" s="233"/>
    </row>
    <row r="94" spans="1:17" ht="12.75">
      <c r="A94" s="12"/>
      <c r="B94" s="289" t="s">
        <v>260</v>
      </c>
      <c r="C94" s="290"/>
      <c r="D94" s="290"/>
      <c r="E94" s="290"/>
      <c r="F94" s="290"/>
      <c r="G94" s="290"/>
      <c r="H94" s="290"/>
      <c r="I94" s="290"/>
      <c r="J94" s="291"/>
      <c r="K94" s="67" t="s">
        <v>57</v>
      </c>
      <c r="L94" s="300" t="s">
        <v>224</v>
      </c>
      <c r="M94" s="254"/>
      <c r="N94" s="11">
        <v>2221481</v>
      </c>
      <c r="O94" s="11"/>
      <c r="P94" s="258">
        <f t="shared" si="0"/>
        <v>2221481</v>
      </c>
      <c r="Q94" s="233"/>
    </row>
    <row r="95" spans="1:17" ht="12.75">
      <c r="A95" s="12"/>
      <c r="B95" s="289" t="s">
        <v>261</v>
      </c>
      <c r="C95" s="290"/>
      <c r="D95" s="290"/>
      <c r="E95" s="290"/>
      <c r="F95" s="290"/>
      <c r="G95" s="290"/>
      <c r="H95" s="290"/>
      <c r="I95" s="290"/>
      <c r="J95" s="291"/>
      <c r="K95" s="67" t="s">
        <v>57</v>
      </c>
      <c r="L95" s="300" t="s">
        <v>224</v>
      </c>
      <c r="M95" s="254"/>
      <c r="N95" s="11">
        <v>1697200</v>
      </c>
      <c r="O95" s="11"/>
      <c r="P95" s="258">
        <f t="shared" si="0"/>
        <v>1697200</v>
      </c>
      <c r="Q95" s="233"/>
    </row>
    <row r="96" spans="1:17" ht="12.75">
      <c r="A96" s="12"/>
      <c r="B96" s="289" t="s">
        <v>117</v>
      </c>
      <c r="C96" s="290"/>
      <c r="D96" s="290"/>
      <c r="E96" s="290"/>
      <c r="F96" s="290"/>
      <c r="G96" s="290"/>
      <c r="H96" s="290"/>
      <c r="I96" s="290"/>
      <c r="J96" s="291"/>
      <c r="K96" s="67" t="s">
        <v>57</v>
      </c>
      <c r="L96" s="300" t="s">
        <v>224</v>
      </c>
      <c r="M96" s="254"/>
      <c r="N96" s="11">
        <v>1248672</v>
      </c>
      <c r="O96" s="11"/>
      <c r="P96" s="258">
        <f t="shared" si="0"/>
        <v>1248672</v>
      </c>
      <c r="Q96" s="233"/>
    </row>
    <row r="97" spans="1:17" ht="12.75" customHeight="1">
      <c r="A97" s="12"/>
      <c r="B97" s="308" t="s">
        <v>430</v>
      </c>
      <c r="C97" s="309"/>
      <c r="D97" s="309"/>
      <c r="E97" s="309"/>
      <c r="F97" s="309"/>
      <c r="G97" s="309"/>
      <c r="H97" s="309"/>
      <c r="I97" s="309"/>
      <c r="J97" s="310"/>
      <c r="K97" s="68" t="s">
        <v>57</v>
      </c>
      <c r="L97" s="300" t="s">
        <v>224</v>
      </c>
      <c r="M97" s="254"/>
      <c r="N97" s="11">
        <v>83570</v>
      </c>
      <c r="O97" s="11"/>
      <c r="P97" s="258">
        <f t="shared" si="0"/>
        <v>83570</v>
      </c>
      <c r="Q97" s="233"/>
    </row>
    <row r="98" spans="1:17" ht="12.75">
      <c r="A98" s="12"/>
      <c r="B98" s="289" t="s">
        <v>118</v>
      </c>
      <c r="C98" s="290"/>
      <c r="D98" s="290"/>
      <c r="E98" s="290"/>
      <c r="F98" s="290"/>
      <c r="G98" s="290"/>
      <c r="H98" s="290"/>
      <c r="I98" s="290"/>
      <c r="J98" s="291"/>
      <c r="K98" s="67" t="s">
        <v>119</v>
      </c>
      <c r="L98" s="306"/>
      <c r="M98" s="254"/>
      <c r="N98" s="11">
        <v>19576</v>
      </c>
      <c r="O98" s="11"/>
      <c r="P98" s="233">
        <v>19576</v>
      </c>
      <c r="Q98" s="233"/>
    </row>
    <row r="99" spans="1:17" ht="12.75">
      <c r="A99" s="12">
        <v>2</v>
      </c>
      <c r="B99" s="307" t="s">
        <v>120</v>
      </c>
      <c r="C99" s="290"/>
      <c r="D99" s="290"/>
      <c r="E99" s="290"/>
      <c r="F99" s="290"/>
      <c r="G99" s="290"/>
      <c r="H99" s="290"/>
      <c r="I99" s="290"/>
      <c r="J99" s="291"/>
      <c r="K99" s="67"/>
      <c r="L99" s="306"/>
      <c r="M99" s="254"/>
      <c r="N99" s="11"/>
      <c r="O99" s="11"/>
      <c r="P99" s="233"/>
      <c r="Q99" s="233"/>
    </row>
    <row r="100" spans="1:17" ht="12.75">
      <c r="A100" s="12"/>
      <c r="B100" s="289" t="s">
        <v>121</v>
      </c>
      <c r="C100" s="290"/>
      <c r="D100" s="290"/>
      <c r="E100" s="290"/>
      <c r="F100" s="290"/>
      <c r="G100" s="290"/>
      <c r="H100" s="290"/>
      <c r="I100" s="290"/>
      <c r="J100" s="291"/>
      <c r="K100" s="67"/>
      <c r="L100" s="306"/>
      <c r="M100" s="254"/>
      <c r="N100" s="11"/>
      <c r="O100" s="11"/>
      <c r="P100" s="321"/>
      <c r="Q100" s="321"/>
    </row>
    <row r="101" spans="1:17" ht="12.75">
      <c r="A101" s="12"/>
      <c r="B101" s="289" t="s">
        <v>122</v>
      </c>
      <c r="C101" s="290"/>
      <c r="D101" s="290"/>
      <c r="E101" s="290"/>
      <c r="F101" s="290"/>
      <c r="G101" s="290"/>
      <c r="H101" s="290"/>
      <c r="I101" s="290"/>
      <c r="J101" s="291"/>
      <c r="K101" s="67" t="s">
        <v>127</v>
      </c>
      <c r="L101" s="306"/>
      <c r="M101" s="254"/>
      <c r="N101" s="11">
        <v>5783</v>
      </c>
      <c r="O101" s="11"/>
      <c r="P101" s="322">
        <v>5783</v>
      </c>
      <c r="Q101" s="322"/>
    </row>
    <row r="102" spans="1:17" ht="12.75">
      <c r="A102" s="12"/>
      <c r="B102" s="289" t="s">
        <v>123</v>
      </c>
      <c r="C102" s="290"/>
      <c r="D102" s="290"/>
      <c r="E102" s="290"/>
      <c r="F102" s="290"/>
      <c r="G102" s="290"/>
      <c r="H102" s="290"/>
      <c r="I102" s="290"/>
      <c r="J102" s="291"/>
      <c r="K102" s="67" t="s">
        <v>125</v>
      </c>
      <c r="L102" s="306"/>
      <c r="M102" s="254"/>
      <c r="N102" s="11">
        <v>57157</v>
      </c>
      <c r="O102" s="11"/>
      <c r="P102" s="322">
        <v>57157</v>
      </c>
      <c r="Q102" s="322"/>
    </row>
    <row r="103" spans="1:17" ht="12.75">
      <c r="A103" s="12"/>
      <c r="B103" s="289" t="s">
        <v>124</v>
      </c>
      <c r="C103" s="290"/>
      <c r="D103" s="290"/>
      <c r="E103" s="290"/>
      <c r="F103" s="290"/>
      <c r="G103" s="290"/>
      <c r="H103" s="290"/>
      <c r="I103" s="290"/>
      <c r="J103" s="291"/>
      <c r="K103" s="67" t="s">
        <v>126</v>
      </c>
      <c r="L103" s="306"/>
      <c r="M103" s="254"/>
      <c r="N103" s="11">
        <v>480000</v>
      </c>
      <c r="O103" s="11"/>
      <c r="P103" s="322">
        <v>480000</v>
      </c>
      <c r="Q103" s="322"/>
    </row>
    <row r="104" spans="1:17" ht="12.75">
      <c r="A104" s="12"/>
      <c r="B104" s="92" t="s">
        <v>433</v>
      </c>
      <c r="C104" s="145"/>
      <c r="D104" s="145"/>
      <c r="E104" s="145"/>
      <c r="F104" s="145"/>
      <c r="G104" s="145"/>
      <c r="H104" s="145"/>
      <c r="I104" s="145"/>
      <c r="J104" s="146"/>
      <c r="K104" s="67" t="s">
        <v>429</v>
      </c>
      <c r="L104" s="144"/>
      <c r="M104" s="143"/>
      <c r="N104" s="11">
        <v>1377</v>
      </c>
      <c r="O104" s="11"/>
      <c r="P104" s="322">
        <v>1377</v>
      </c>
      <c r="Q104" s="322"/>
    </row>
    <row r="105" spans="1:17" ht="12.75">
      <c r="A105" s="12">
        <v>3</v>
      </c>
      <c r="B105" s="307" t="s">
        <v>33</v>
      </c>
      <c r="C105" s="290"/>
      <c r="D105" s="290"/>
      <c r="E105" s="290"/>
      <c r="F105" s="290"/>
      <c r="G105" s="290"/>
      <c r="H105" s="290"/>
      <c r="I105" s="290"/>
      <c r="J105" s="291"/>
      <c r="K105" s="67"/>
      <c r="L105" s="306"/>
      <c r="M105" s="254"/>
      <c r="N105" s="11"/>
      <c r="O105" s="11"/>
      <c r="P105" s="321"/>
      <c r="Q105" s="321"/>
    </row>
    <row r="106" spans="1:17" ht="12.75">
      <c r="A106" s="12"/>
      <c r="B106" s="289" t="s">
        <v>128</v>
      </c>
      <c r="C106" s="290"/>
      <c r="D106" s="290"/>
      <c r="E106" s="290"/>
      <c r="F106" s="290"/>
      <c r="G106" s="290"/>
      <c r="H106" s="290"/>
      <c r="I106" s="290"/>
      <c r="J106" s="291"/>
      <c r="K106" s="67"/>
      <c r="L106" s="306"/>
      <c r="M106" s="254"/>
      <c r="N106" s="11"/>
      <c r="O106" s="11"/>
      <c r="P106" s="321"/>
      <c r="Q106" s="321"/>
    </row>
    <row r="107" spans="1:17" ht="12.75">
      <c r="A107" s="12"/>
      <c r="B107" s="289" t="s">
        <v>131</v>
      </c>
      <c r="C107" s="290"/>
      <c r="D107" s="290"/>
      <c r="E107" s="290"/>
      <c r="F107" s="290"/>
      <c r="G107" s="290"/>
      <c r="H107" s="290"/>
      <c r="I107" s="290"/>
      <c r="J107" s="291"/>
      <c r="K107" s="67" t="s">
        <v>127</v>
      </c>
      <c r="L107" s="306"/>
      <c r="M107" s="254"/>
      <c r="N107" s="38">
        <v>0.2954127503064978</v>
      </c>
      <c r="O107" s="11"/>
      <c r="P107" s="259">
        <f>P101/P98</f>
        <v>0.2954127503064978</v>
      </c>
      <c r="Q107" s="259"/>
    </row>
    <row r="108" spans="1:17" ht="12.75">
      <c r="A108" s="12"/>
      <c r="B108" s="289" t="s">
        <v>129</v>
      </c>
      <c r="C108" s="290"/>
      <c r="D108" s="290"/>
      <c r="E108" s="290"/>
      <c r="F108" s="290"/>
      <c r="G108" s="290"/>
      <c r="H108" s="290"/>
      <c r="I108" s="290"/>
      <c r="J108" s="291"/>
      <c r="K108" s="67" t="s">
        <v>125</v>
      </c>
      <c r="L108" s="306"/>
      <c r="M108" s="254"/>
      <c r="N108" s="38">
        <v>2.919748671843073</v>
      </c>
      <c r="O108" s="11"/>
      <c r="P108" s="259">
        <f>P102/P98</f>
        <v>2.919748671843073</v>
      </c>
      <c r="Q108" s="259"/>
    </row>
    <row r="109" spans="1:17" ht="12.75">
      <c r="A109" s="12"/>
      <c r="B109" s="289" t="s">
        <v>130</v>
      </c>
      <c r="C109" s="290"/>
      <c r="D109" s="290"/>
      <c r="E109" s="290"/>
      <c r="F109" s="290"/>
      <c r="G109" s="290"/>
      <c r="H109" s="290"/>
      <c r="I109" s="290"/>
      <c r="J109" s="291"/>
      <c r="K109" s="67" t="s">
        <v>126</v>
      </c>
      <c r="L109" s="306"/>
      <c r="M109" s="254"/>
      <c r="N109" s="38">
        <v>24.51982018798529</v>
      </c>
      <c r="O109" s="11"/>
      <c r="P109" s="259">
        <f>P103/P98</f>
        <v>24.51982018798529</v>
      </c>
      <c r="Q109" s="259"/>
    </row>
    <row r="110" spans="1:17" ht="12.75">
      <c r="A110" s="12"/>
      <c r="B110" s="92" t="s">
        <v>433</v>
      </c>
      <c r="C110" s="145"/>
      <c r="D110" s="145"/>
      <c r="E110" s="145"/>
      <c r="F110" s="145"/>
      <c r="G110" s="145"/>
      <c r="H110" s="145"/>
      <c r="I110" s="145"/>
      <c r="J110" s="146"/>
      <c r="K110" s="67" t="s">
        <v>429</v>
      </c>
      <c r="L110" s="144"/>
      <c r="M110" s="143"/>
      <c r="N110" s="38">
        <f>N104/N98</f>
        <v>0.0703412341642828</v>
      </c>
      <c r="O110" s="11"/>
      <c r="P110" s="257">
        <f>P104/P98</f>
        <v>0.0703412341642828</v>
      </c>
      <c r="Q110" s="254"/>
    </row>
    <row r="111" spans="1:17" ht="12.75">
      <c r="A111" s="12">
        <v>4</v>
      </c>
      <c r="B111" s="307" t="s">
        <v>34</v>
      </c>
      <c r="C111" s="290"/>
      <c r="D111" s="290"/>
      <c r="E111" s="290"/>
      <c r="F111" s="290"/>
      <c r="G111" s="290"/>
      <c r="H111" s="290"/>
      <c r="I111" s="290"/>
      <c r="J111" s="291"/>
      <c r="K111" s="67"/>
      <c r="L111" s="306"/>
      <c r="M111" s="254"/>
      <c r="N111" s="11"/>
      <c r="O111" s="11"/>
      <c r="P111" s="321"/>
      <c r="Q111" s="321"/>
    </row>
    <row r="112" spans="1:17" ht="12.75">
      <c r="A112" s="12"/>
      <c r="B112" s="289" t="s">
        <v>132</v>
      </c>
      <c r="C112" s="290"/>
      <c r="D112" s="290"/>
      <c r="E112" s="290"/>
      <c r="F112" s="290"/>
      <c r="G112" s="290"/>
      <c r="H112" s="290"/>
      <c r="I112" s="290"/>
      <c r="J112" s="291"/>
      <c r="K112" s="67"/>
      <c r="L112" s="306"/>
      <c r="M112" s="254"/>
      <c r="N112" s="11"/>
      <c r="O112" s="11"/>
      <c r="P112" s="321"/>
      <c r="Q112" s="321"/>
    </row>
    <row r="113" spans="1:17" ht="12.75">
      <c r="A113" s="12"/>
      <c r="B113" s="289" t="s">
        <v>133</v>
      </c>
      <c r="C113" s="290"/>
      <c r="D113" s="290"/>
      <c r="E113" s="290"/>
      <c r="F113" s="290"/>
      <c r="G113" s="290"/>
      <c r="H113" s="290"/>
      <c r="I113" s="290"/>
      <c r="J113" s="291"/>
      <c r="K113" s="67"/>
      <c r="L113" s="306"/>
      <c r="M113" s="254"/>
      <c r="N113" s="11"/>
      <c r="O113" s="11"/>
      <c r="P113" s="321"/>
      <c r="Q113" s="321"/>
    </row>
    <row r="114" spans="1:17" ht="12.75">
      <c r="A114" s="12"/>
      <c r="B114" s="289" t="s">
        <v>134</v>
      </c>
      <c r="C114" s="290"/>
      <c r="D114" s="290"/>
      <c r="E114" s="290"/>
      <c r="F114" s="290"/>
      <c r="G114" s="290"/>
      <c r="H114" s="290"/>
      <c r="I114" s="290"/>
      <c r="J114" s="291"/>
      <c r="K114" s="67"/>
      <c r="L114" s="306"/>
      <c r="M114" s="254"/>
      <c r="N114" s="11"/>
      <c r="O114" s="11"/>
      <c r="P114" s="321"/>
      <c r="Q114" s="321"/>
    </row>
    <row r="115" spans="1:17" ht="12.75">
      <c r="A115" s="12"/>
      <c r="B115" s="289" t="s">
        <v>135</v>
      </c>
      <c r="C115" s="290"/>
      <c r="D115" s="290"/>
      <c r="E115" s="290"/>
      <c r="F115" s="290"/>
      <c r="G115" s="290"/>
      <c r="H115" s="290"/>
      <c r="I115" s="290"/>
      <c r="J115" s="291"/>
      <c r="K115" s="67"/>
      <c r="L115" s="306"/>
      <c r="M115" s="254"/>
      <c r="N115" s="11"/>
      <c r="O115" s="11"/>
      <c r="P115" s="321"/>
      <c r="Q115" s="321"/>
    </row>
    <row r="116" spans="1:17" ht="12.75" customHeight="1" hidden="1">
      <c r="A116" s="12"/>
      <c r="B116" s="307" t="s">
        <v>238</v>
      </c>
      <c r="C116" s="290"/>
      <c r="D116" s="290"/>
      <c r="E116" s="290"/>
      <c r="F116" s="290"/>
      <c r="G116" s="290"/>
      <c r="H116" s="290"/>
      <c r="I116" s="290"/>
      <c r="J116" s="291"/>
      <c r="K116" s="73" t="s">
        <v>42</v>
      </c>
      <c r="L116" s="306"/>
      <c r="M116" s="254"/>
      <c r="N116" s="11"/>
      <c r="O116" s="11"/>
      <c r="P116" s="257"/>
      <c r="Q116" s="254"/>
    </row>
    <row r="117" spans="1:17" ht="12.75" customHeight="1" hidden="1">
      <c r="A117" s="12"/>
      <c r="B117" s="289" t="s">
        <v>239</v>
      </c>
      <c r="C117" s="290"/>
      <c r="D117" s="290"/>
      <c r="E117" s="290"/>
      <c r="F117" s="290"/>
      <c r="G117" s="290"/>
      <c r="H117" s="290"/>
      <c r="I117" s="290"/>
      <c r="J117" s="291"/>
      <c r="K117" s="73" t="s">
        <v>42</v>
      </c>
      <c r="L117" s="306"/>
      <c r="M117" s="254"/>
      <c r="N117" s="11"/>
      <c r="O117" s="11"/>
      <c r="P117" s="327">
        <f>N55</f>
        <v>103732</v>
      </c>
      <c r="Q117" s="254"/>
    </row>
    <row r="118" spans="1:17" ht="14.25" hidden="1">
      <c r="A118" s="12"/>
      <c r="B118" s="307" t="s">
        <v>31</v>
      </c>
      <c r="C118" s="290"/>
      <c r="D118" s="290"/>
      <c r="E118" s="290"/>
      <c r="F118" s="290"/>
      <c r="G118" s="290"/>
      <c r="H118" s="290"/>
      <c r="I118" s="290"/>
      <c r="J118" s="291"/>
      <c r="K118" s="73" t="s">
        <v>42</v>
      </c>
      <c r="L118" s="306"/>
      <c r="M118" s="254"/>
      <c r="N118" s="11"/>
      <c r="O118" s="11"/>
      <c r="P118" s="257"/>
      <c r="Q118" s="254"/>
    </row>
    <row r="119" spans="1:17" ht="12.75" customHeight="1" hidden="1">
      <c r="A119" s="12"/>
      <c r="B119" s="289" t="s">
        <v>241</v>
      </c>
      <c r="C119" s="290"/>
      <c r="D119" s="290"/>
      <c r="E119" s="290"/>
      <c r="F119" s="290"/>
      <c r="G119" s="290"/>
      <c r="H119" s="290"/>
      <c r="I119" s="290"/>
      <c r="J119" s="291"/>
      <c r="K119" s="73" t="s">
        <v>42</v>
      </c>
      <c r="L119" s="306"/>
      <c r="M119" s="254"/>
      <c r="N119" s="11"/>
      <c r="O119" s="11"/>
      <c r="P119" s="257"/>
      <c r="Q119" s="254"/>
    </row>
    <row r="120" spans="1:17" ht="12.75" customHeight="1" hidden="1">
      <c r="A120" s="12"/>
      <c r="B120" s="289" t="s">
        <v>292</v>
      </c>
      <c r="C120" s="290"/>
      <c r="D120" s="290"/>
      <c r="E120" s="290"/>
      <c r="F120" s="290"/>
      <c r="G120" s="290"/>
      <c r="H120" s="290"/>
      <c r="I120" s="290"/>
      <c r="J120" s="291"/>
      <c r="K120" s="73" t="s">
        <v>42</v>
      </c>
      <c r="L120" s="306"/>
      <c r="M120" s="254"/>
      <c r="N120" s="11"/>
      <c r="O120" s="11"/>
      <c r="P120" s="257"/>
      <c r="Q120" s="254"/>
    </row>
    <row r="121" spans="1:17" ht="12.75" customHeight="1" hidden="1">
      <c r="A121" s="12"/>
      <c r="B121" s="289" t="s">
        <v>294</v>
      </c>
      <c r="C121" s="290"/>
      <c r="D121" s="290"/>
      <c r="E121" s="290"/>
      <c r="F121" s="290"/>
      <c r="G121" s="290"/>
      <c r="H121" s="290"/>
      <c r="I121" s="290"/>
      <c r="J121" s="291"/>
      <c r="K121" s="73" t="s">
        <v>42</v>
      </c>
      <c r="L121" s="306"/>
      <c r="M121" s="254"/>
      <c r="N121" s="11"/>
      <c r="O121" s="11"/>
      <c r="P121" s="257"/>
      <c r="Q121" s="254"/>
    </row>
    <row r="122" spans="1:17" ht="15.75" customHeight="1" hidden="1">
      <c r="A122" s="12"/>
      <c r="B122" s="289" t="s">
        <v>297</v>
      </c>
      <c r="C122" s="290"/>
      <c r="D122" s="290"/>
      <c r="E122" s="290"/>
      <c r="F122" s="290"/>
      <c r="G122" s="290"/>
      <c r="H122" s="290"/>
      <c r="I122" s="290"/>
      <c r="J122" s="291"/>
      <c r="K122" s="73" t="s">
        <v>42</v>
      </c>
      <c r="L122" s="306"/>
      <c r="M122" s="254"/>
      <c r="N122" s="11"/>
      <c r="O122" s="11"/>
      <c r="P122" s="257"/>
      <c r="Q122" s="254"/>
    </row>
    <row r="123" spans="1:17" ht="18" customHeight="1" hidden="1">
      <c r="A123" s="12"/>
      <c r="B123" s="289" t="s">
        <v>298</v>
      </c>
      <c r="C123" s="290"/>
      <c r="D123" s="290"/>
      <c r="E123" s="290"/>
      <c r="F123" s="290"/>
      <c r="G123" s="290"/>
      <c r="H123" s="290"/>
      <c r="I123" s="290"/>
      <c r="J123" s="291"/>
      <c r="K123" s="73" t="s">
        <v>42</v>
      </c>
      <c r="L123" s="306"/>
      <c r="M123" s="254"/>
      <c r="N123" s="11"/>
      <c r="O123" s="11"/>
      <c r="P123" s="257"/>
      <c r="Q123" s="254"/>
    </row>
    <row r="124" spans="1:17" ht="15" customHeight="1" hidden="1">
      <c r="A124" s="12"/>
      <c r="B124" s="289" t="s">
        <v>309</v>
      </c>
      <c r="C124" s="290"/>
      <c r="D124" s="290"/>
      <c r="E124" s="290"/>
      <c r="F124" s="290"/>
      <c r="G124" s="290"/>
      <c r="H124" s="290"/>
      <c r="I124" s="290"/>
      <c r="J124" s="291"/>
      <c r="K124" s="73" t="s">
        <v>42</v>
      </c>
      <c r="L124" s="306"/>
      <c r="M124" s="254"/>
      <c r="N124" s="11"/>
      <c r="O124" s="11"/>
      <c r="P124" s="257"/>
      <c r="Q124" s="254"/>
    </row>
    <row r="125" spans="1:17" ht="15" customHeight="1" hidden="1">
      <c r="A125" s="12"/>
      <c r="B125" s="289" t="s">
        <v>310</v>
      </c>
      <c r="C125" s="290"/>
      <c r="D125" s="290"/>
      <c r="E125" s="290"/>
      <c r="F125" s="290"/>
      <c r="G125" s="290"/>
      <c r="H125" s="290"/>
      <c r="I125" s="290"/>
      <c r="J125" s="291"/>
      <c r="K125" s="73" t="s">
        <v>42</v>
      </c>
      <c r="L125" s="306"/>
      <c r="M125" s="254"/>
      <c r="N125" s="11"/>
      <c r="O125" s="11"/>
      <c r="P125" s="257"/>
      <c r="Q125" s="254"/>
    </row>
    <row r="126" spans="1:17" ht="14.25" hidden="1">
      <c r="A126" s="12"/>
      <c r="B126" s="289" t="s">
        <v>293</v>
      </c>
      <c r="C126" s="290"/>
      <c r="D126" s="290"/>
      <c r="E126" s="290"/>
      <c r="F126" s="290"/>
      <c r="G126" s="290"/>
      <c r="H126" s="290"/>
      <c r="I126" s="290"/>
      <c r="J126" s="291"/>
      <c r="K126" s="73" t="s">
        <v>42</v>
      </c>
      <c r="L126" s="306"/>
      <c r="M126" s="254"/>
      <c r="N126" s="11"/>
      <c r="O126" s="11"/>
      <c r="P126" s="257"/>
      <c r="Q126" s="254"/>
    </row>
    <row r="127" spans="1:17" ht="13.5" customHeight="1" hidden="1">
      <c r="A127" s="12"/>
      <c r="B127" s="289" t="s">
        <v>295</v>
      </c>
      <c r="C127" s="290"/>
      <c r="D127" s="290"/>
      <c r="E127" s="290"/>
      <c r="F127" s="290"/>
      <c r="G127" s="290"/>
      <c r="H127" s="290"/>
      <c r="I127" s="290"/>
      <c r="J127" s="291"/>
      <c r="K127" s="73" t="s">
        <v>42</v>
      </c>
      <c r="L127" s="306"/>
      <c r="M127" s="254"/>
      <c r="N127" s="11"/>
      <c r="O127" s="11"/>
      <c r="P127" s="338"/>
      <c r="Q127" s="254"/>
    </row>
    <row r="128" spans="1:17" ht="14.25" hidden="1">
      <c r="A128" s="12"/>
      <c r="B128" s="289" t="s">
        <v>300</v>
      </c>
      <c r="C128" s="290"/>
      <c r="D128" s="290"/>
      <c r="E128" s="290"/>
      <c r="F128" s="290"/>
      <c r="G128" s="290"/>
      <c r="H128" s="290"/>
      <c r="I128" s="290"/>
      <c r="J128" s="291"/>
      <c r="K128" s="73" t="s">
        <v>42</v>
      </c>
      <c r="L128" s="306"/>
      <c r="M128" s="254"/>
      <c r="N128" s="11"/>
      <c r="O128" s="11"/>
      <c r="P128" s="338"/>
      <c r="Q128" s="254"/>
    </row>
    <row r="129" spans="1:17" ht="12.75" customHeight="1" hidden="1">
      <c r="A129" s="12"/>
      <c r="B129" s="289" t="s">
        <v>296</v>
      </c>
      <c r="C129" s="290"/>
      <c r="D129" s="290"/>
      <c r="E129" s="290"/>
      <c r="F129" s="290"/>
      <c r="G129" s="290"/>
      <c r="H129" s="290"/>
      <c r="I129" s="290"/>
      <c r="J129" s="291"/>
      <c r="K129" s="73" t="s">
        <v>42</v>
      </c>
      <c r="L129" s="306"/>
      <c r="M129" s="254"/>
      <c r="N129" s="11"/>
      <c r="O129" s="11"/>
      <c r="P129" s="257"/>
      <c r="Q129" s="254"/>
    </row>
    <row r="130" spans="1:17" ht="12.75" customHeight="1" hidden="1">
      <c r="A130" s="12"/>
      <c r="B130" s="289" t="s">
        <v>299</v>
      </c>
      <c r="C130" s="290"/>
      <c r="D130" s="290"/>
      <c r="E130" s="290"/>
      <c r="F130" s="290"/>
      <c r="G130" s="290"/>
      <c r="H130" s="290"/>
      <c r="I130" s="290"/>
      <c r="J130" s="291"/>
      <c r="K130" s="73" t="s">
        <v>42</v>
      </c>
      <c r="L130" s="306"/>
      <c r="M130" s="254"/>
      <c r="N130" s="11"/>
      <c r="O130" s="11"/>
      <c r="P130" s="257"/>
      <c r="Q130" s="254"/>
    </row>
    <row r="131" spans="1:17" ht="12.75" customHeight="1" hidden="1">
      <c r="A131" s="12"/>
      <c r="B131" s="307" t="s">
        <v>34</v>
      </c>
      <c r="C131" s="290"/>
      <c r="D131" s="290"/>
      <c r="E131" s="290"/>
      <c r="F131" s="290"/>
      <c r="G131" s="290"/>
      <c r="H131" s="290"/>
      <c r="I131" s="290"/>
      <c r="J131" s="291"/>
      <c r="K131" s="73" t="s">
        <v>42</v>
      </c>
      <c r="L131" s="306"/>
      <c r="M131" s="254"/>
      <c r="N131" s="11"/>
      <c r="O131" s="11"/>
      <c r="P131" s="344"/>
      <c r="Q131" s="254"/>
    </row>
    <row r="132" spans="1:17" s="37" customFormat="1" ht="14.25" customHeight="1" hidden="1">
      <c r="A132" s="12"/>
      <c r="B132" s="289" t="s">
        <v>245</v>
      </c>
      <c r="C132" s="290"/>
      <c r="D132" s="290"/>
      <c r="E132" s="290"/>
      <c r="F132" s="290"/>
      <c r="G132" s="290"/>
      <c r="H132" s="290"/>
      <c r="I132" s="290"/>
      <c r="J132" s="291"/>
      <c r="K132" s="73" t="s">
        <v>42</v>
      </c>
      <c r="L132" s="306"/>
      <c r="M132" s="254"/>
      <c r="N132" s="11"/>
      <c r="O132" s="11"/>
      <c r="P132" s="342"/>
      <c r="Q132" s="343"/>
    </row>
    <row r="133" spans="1:17" ht="24.75" customHeight="1" hidden="1">
      <c r="A133" s="12"/>
      <c r="B133" s="234"/>
      <c r="C133" s="235"/>
      <c r="D133" s="235"/>
      <c r="E133" s="235"/>
      <c r="F133" s="235"/>
      <c r="G133" s="235"/>
      <c r="H133" s="235"/>
      <c r="I133" s="235"/>
      <c r="J133" s="236"/>
      <c r="K133" s="73" t="s">
        <v>42</v>
      </c>
      <c r="L133" s="306"/>
      <c r="M133" s="254"/>
      <c r="N133" s="11"/>
      <c r="O133" s="11"/>
      <c r="P133" s="306">
        <v>100</v>
      </c>
      <c r="Q133" s="254"/>
    </row>
    <row r="134" spans="1:17" ht="12.75" customHeight="1">
      <c r="A134" s="12"/>
      <c r="B134" s="248" t="s">
        <v>154</v>
      </c>
      <c r="C134" s="248"/>
      <c r="D134" s="248"/>
      <c r="E134" s="248"/>
      <c r="F134" s="248"/>
      <c r="G134" s="248"/>
      <c r="H134" s="248"/>
      <c r="I134" s="248"/>
      <c r="J134" s="248"/>
      <c r="K134" s="73"/>
      <c r="L134" s="238"/>
      <c r="M134" s="239"/>
      <c r="N134" s="11"/>
      <c r="O134" s="11"/>
      <c r="P134" s="232"/>
      <c r="Q134" s="232"/>
    </row>
    <row r="135" spans="1:17" ht="27" customHeight="1">
      <c r="A135" s="12"/>
      <c r="B135" s="234" t="s">
        <v>479</v>
      </c>
      <c r="C135" s="235"/>
      <c r="D135" s="235"/>
      <c r="E135" s="235"/>
      <c r="F135" s="235"/>
      <c r="G135" s="235"/>
      <c r="H135" s="235"/>
      <c r="I135" s="235"/>
      <c r="J135" s="236"/>
      <c r="K135" s="73"/>
      <c r="L135" s="238"/>
      <c r="M135" s="239"/>
      <c r="N135" s="11"/>
      <c r="O135" s="11"/>
      <c r="P135" s="232"/>
      <c r="Q135" s="232"/>
    </row>
    <row r="136" spans="1:17" ht="12.75" customHeight="1">
      <c r="A136" s="12">
        <v>1</v>
      </c>
      <c r="B136" s="248" t="s">
        <v>473</v>
      </c>
      <c r="C136" s="248"/>
      <c r="D136" s="248"/>
      <c r="E136" s="248"/>
      <c r="F136" s="248"/>
      <c r="G136" s="248"/>
      <c r="H136" s="248"/>
      <c r="I136" s="248"/>
      <c r="J136" s="248"/>
      <c r="K136" s="73"/>
      <c r="L136" s="238"/>
      <c r="M136" s="239"/>
      <c r="N136" s="11"/>
      <c r="O136" s="11"/>
      <c r="P136" s="232"/>
      <c r="Q136" s="232"/>
    </row>
    <row r="137" spans="1:17" ht="12.75" customHeight="1">
      <c r="A137" s="12"/>
      <c r="B137" s="247" t="s">
        <v>35</v>
      </c>
      <c r="C137" s="239"/>
      <c r="D137" s="239"/>
      <c r="E137" s="239"/>
      <c r="F137" s="239"/>
      <c r="G137" s="239"/>
      <c r="H137" s="239"/>
      <c r="I137" s="239"/>
      <c r="J137" s="239"/>
      <c r="K137" s="73" t="s">
        <v>57</v>
      </c>
      <c r="L137" s="238"/>
      <c r="M137" s="239"/>
      <c r="N137" s="11">
        <v>14113</v>
      </c>
      <c r="O137" s="11"/>
      <c r="P137" s="232">
        <f>N137+O137</f>
        <v>14113</v>
      </c>
      <c r="Q137" s="232"/>
    </row>
    <row r="138" spans="1:17" ht="16.5" customHeight="1">
      <c r="A138" s="12"/>
      <c r="B138" s="244" t="s">
        <v>481</v>
      </c>
      <c r="C138" s="245"/>
      <c r="D138" s="245"/>
      <c r="E138" s="245"/>
      <c r="F138" s="245"/>
      <c r="G138" s="245"/>
      <c r="H138" s="245"/>
      <c r="I138" s="245"/>
      <c r="J138" s="245"/>
      <c r="K138" s="73" t="s">
        <v>57</v>
      </c>
      <c r="L138" s="238"/>
      <c r="M138" s="239"/>
      <c r="N138" s="11">
        <f>7486+1646</f>
        <v>9132</v>
      </c>
      <c r="O138" s="11"/>
      <c r="P138" s="232">
        <f aca="true" t="shared" si="1" ref="P138:P144">N138+O138</f>
        <v>9132</v>
      </c>
      <c r="Q138" s="232"/>
    </row>
    <row r="139" spans="1:17" ht="26.25" customHeight="1">
      <c r="A139" s="12"/>
      <c r="B139" s="244" t="s">
        <v>482</v>
      </c>
      <c r="C139" s="245"/>
      <c r="D139" s="245"/>
      <c r="E139" s="245"/>
      <c r="F139" s="245"/>
      <c r="G139" s="245"/>
      <c r="H139" s="245"/>
      <c r="I139" s="245"/>
      <c r="J139" s="245"/>
      <c r="K139" s="73" t="s">
        <v>57</v>
      </c>
      <c r="L139" s="238"/>
      <c r="M139" s="239"/>
      <c r="N139" s="11">
        <v>4981</v>
      </c>
      <c r="O139" s="11"/>
      <c r="P139" s="232">
        <f t="shared" si="1"/>
        <v>4981</v>
      </c>
      <c r="Q139" s="232"/>
    </row>
    <row r="140" spans="1:17" ht="14.25" customHeight="1" hidden="1">
      <c r="A140" s="12"/>
      <c r="B140" s="244"/>
      <c r="C140" s="245"/>
      <c r="D140" s="245"/>
      <c r="E140" s="245"/>
      <c r="F140" s="245"/>
      <c r="G140" s="245"/>
      <c r="H140" s="245"/>
      <c r="I140" s="245"/>
      <c r="J140" s="245"/>
      <c r="K140" s="73" t="s">
        <v>57</v>
      </c>
      <c r="L140" s="238"/>
      <c r="M140" s="239"/>
      <c r="N140" s="11"/>
      <c r="O140" s="11"/>
      <c r="P140" s="232">
        <f t="shared" si="1"/>
        <v>0</v>
      </c>
      <c r="Q140" s="232"/>
    </row>
    <row r="141" spans="1:17" ht="12.75" customHeight="1">
      <c r="A141" s="12">
        <v>2</v>
      </c>
      <c r="B141" s="243" t="s">
        <v>476</v>
      </c>
      <c r="C141" s="243"/>
      <c r="D141" s="243"/>
      <c r="E141" s="243"/>
      <c r="F141" s="243"/>
      <c r="G141" s="243"/>
      <c r="H141" s="243"/>
      <c r="I141" s="243"/>
      <c r="J141" s="243"/>
      <c r="K141" s="73"/>
      <c r="L141" s="238"/>
      <c r="M141" s="239"/>
      <c r="N141" s="11"/>
      <c r="O141" s="11"/>
      <c r="P141" s="232">
        <f t="shared" si="1"/>
        <v>0</v>
      </c>
      <c r="Q141" s="232"/>
    </row>
    <row r="142" spans="1:17" ht="29.25" customHeight="1">
      <c r="A142" s="12"/>
      <c r="B142" s="244" t="s">
        <v>483</v>
      </c>
      <c r="C142" s="245"/>
      <c r="D142" s="245"/>
      <c r="E142" s="245"/>
      <c r="F142" s="245"/>
      <c r="G142" s="245"/>
      <c r="H142" s="245"/>
      <c r="I142" s="245"/>
      <c r="J142" s="245"/>
      <c r="K142" s="73" t="s">
        <v>58</v>
      </c>
      <c r="L142" s="238"/>
      <c r="M142" s="239"/>
      <c r="N142" s="11">
        <v>32</v>
      </c>
      <c r="O142" s="11"/>
      <c r="P142" s="232">
        <f t="shared" si="1"/>
        <v>32</v>
      </c>
      <c r="Q142" s="232"/>
    </row>
    <row r="143" spans="1:17" ht="12.75" customHeight="1">
      <c r="A143" s="12">
        <v>3</v>
      </c>
      <c r="B143" s="243" t="s">
        <v>33</v>
      </c>
      <c r="C143" s="243"/>
      <c r="D143" s="243"/>
      <c r="E143" s="243"/>
      <c r="F143" s="243"/>
      <c r="G143" s="243"/>
      <c r="H143" s="243"/>
      <c r="I143" s="243"/>
      <c r="J143" s="243"/>
      <c r="K143" s="73"/>
      <c r="L143" s="238"/>
      <c r="M143" s="239"/>
      <c r="N143" s="11"/>
      <c r="O143" s="11"/>
      <c r="P143" s="232">
        <f t="shared" si="1"/>
        <v>0</v>
      </c>
      <c r="Q143" s="232"/>
    </row>
    <row r="144" spans="1:17" ht="12.75" customHeight="1">
      <c r="A144" s="12"/>
      <c r="B144" s="244" t="s">
        <v>484</v>
      </c>
      <c r="C144" s="245"/>
      <c r="D144" s="245"/>
      <c r="E144" s="245"/>
      <c r="F144" s="245"/>
      <c r="G144" s="245"/>
      <c r="H144" s="245"/>
      <c r="I144" s="245"/>
      <c r="J144" s="245"/>
      <c r="K144" s="73" t="s">
        <v>57</v>
      </c>
      <c r="L144" s="238"/>
      <c r="M144" s="239"/>
      <c r="N144" s="11">
        <v>155.65</v>
      </c>
      <c r="O144" s="11"/>
      <c r="P144" s="232">
        <f t="shared" si="1"/>
        <v>155.65</v>
      </c>
      <c r="Q144" s="232"/>
    </row>
    <row r="145" spans="1:17" ht="12.75" customHeight="1">
      <c r="A145" s="12">
        <v>4</v>
      </c>
      <c r="B145" s="243" t="s">
        <v>34</v>
      </c>
      <c r="C145" s="243"/>
      <c r="D145" s="243"/>
      <c r="E145" s="243"/>
      <c r="F145" s="243"/>
      <c r="G145" s="243"/>
      <c r="H145" s="243"/>
      <c r="I145" s="243"/>
      <c r="J145" s="243"/>
      <c r="K145" s="73"/>
      <c r="L145" s="238"/>
      <c r="M145" s="239"/>
      <c r="N145" s="11"/>
      <c r="O145" s="11"/>
      <c r="P145" s="232">
        <f aca="true" t="shared" si="2" ref="P145:P167">N145+O145</f>
        <v>0</v>
      </c>
      <c r="Q145" s="232"/>
    </row>
    <row r="146" spans="1:17" ht="15" customHeight="1">
      <c r="A146" s="12"/>
      <c r="B146" s="244" t="s">
        <v>497</v>
      </c>
      <c r="C146" s="245"/>
      <c r="D146" s="245"/>
      <c r="E146" s="245"/>
      <c r="F146" s="245"/>
      <c r="G146" s="245"/>
      <c r="H146" s="245"/>
      <c r="I146" s="245"/>
      <c r="J146" s="245"/>
      <c r="K146" s="73" t="s">
        <v>42</v>
      </c>
      <c r="L146" s="238"/>
      <c r="M146" s="239"/>
      <c r="N146" s="11">
        <v>100</v>
      </c>
      <c r="O146" s="11"/>
      <c r="P146" s="232">
        <f t="shared" si="2"/>
        <v>100</v>
      </c>
      <c r="Q146" s="232"/>
    </row>
    <row r="147" spans="1:17" ht="12.75" customHeight="1" hidden="1">
      <c r="A147" s="12"/>
      <c r="B147" s="245"/>
      <c r="C147" s="245"/>
      <c r="D147" s="245"/>
      <c r="E147" s="245"/>
      <c r="F147" s="245"/>
      <c r="G147" s="245"/>
      <c r="H147" s="245"/>
      <c r="I147" s="245"/>
      <c r="J147" s="245"/>
      <c r="K147" s="73"/>
      <c r="L147" s="238"/>
      <c r="M147" s="239"/>
      <c r="N147" s="11"/>
      <c r="O147" s="11"/>
      <c r="P147" s="232">
        <f t="shared" si="2"/>
        <v>0</v>
      </c>
      <c r="Q147" s="232"/>
    </row>
    <row r="148" spans="1:17" ht="12.75" customHeight="1" hidden="1">
      <c r="A148" s="12"/>
      <c r="B148" s="245"/>
      <c r="C148" s="245"/>
      <c r="D148" s="245"/>
      <c r="E148" s="245"/>
      <c r="F148" s="245"/>
      <c r="G148" s="245"/>
      <c r="H148" s="245"/>
      <c r="I148" s="245"/>
      <c r="J148" s="245"/>
      <c r="K148" s="73"/>
      <c r="L148" s="238"/>
      <c r="M148" s="239"/>
      <c r="N148" s="11"/>
      <c r="O148" s="11"/>
      <c r="P148" s="232">
        <f t="shared" si="2"/>
        <v>0</v>
      </c>
      <c r="Q148" s="232"/>
    </row>
    <row r="149" spans="1:17" ht="12.75" customHeight="1" hidden="1">
      <c r="A149" s="12"/>
      <c r="B149" s="245"/>
      <c r="C149" s="245"/>
      <c r="D149" s="245"/>
      <c r="E149" s="245"/>
      <c r="F149" s="245"/>
      <c r="G149" s="245"/>
      <c r="H149" s="245"/>
      <c r="I149" s="245"/>
      <c r="J149" s="245"/>
      <c r="K149" s="73"/>
      <c r="L149" s="238"/>
      <c r="M149" s="239"/>
      <c r="N149" s="11"/>
      <c r="O149" s="11"/>
      <c r="P149" s="232">
        <f t="shared" si="2"/>
        <v>0</v>
      </c>
      <c r="Q149" s="232"/>
    </row>
    <row r="150" spans="1:17" ht="12.75" customHeight="1">
      <c r="A150" s="12"/>
      <c r="B150" s="243" t="s">
        <v>480</v>
      </c>
      <c r="C150" s="243"/>
      <c r="D150" s="243"/>
      <c r="E150" s="243"/>
      <c r="F150" s="243"/>
      <c r="G150" s="243"/>
      <c r="H150" s="243"/>
      <c r="I150" s="243"/>
      <c r="J150" s="243"/>
      <c r="K150" s="73"/>
      <c r="L150" s="238"/>
      <c r="M150" s="239"/>
      <c r="N150" s="11"/>
      <c r="O150" s="11"/>
      <c r="P150" s="232">
        <f t="shared" si="2"/>
        <v>0</v>
      </c>
      <c r="Q150" s="232"/>
    </row>
    <row r="151" spans="1:17" ht="12.75" customHeight="1">
      <c r="A151" s="12"/>
      <c r="B151" s="247" t="s">
        <v>239</v>
      </c>
      <c r="C151" s="239"/>
      <c r="D151" s="239"/>
      <c r="E151" s="239"/>
      <c r="F151" s="239"/>
      <c r="G151" s="239"/>
      <c r="H151" s="239"/>
      <c r="I151" s="239"/>
      <c r="J151" s="239"/>
      <c r="K151" s="73"/>
      <c r="L151" s="238"/>
      <c r="M151" s="239"/>
      <c r="N151" s="11"/>
      <c r="O151" s="11"/>
      <c r="P151" s="232">
        <f t="shared" si="2"/>
        <v>0</v>
      </c>
      <c r="Q151" s="232"/>
    </row>
    <row r="152" spans="1:17" ht="12.75" customHeight="1">
      <c r="A152" s="12">
        <v>1</v>
      </c>
      <c r="B152" s="248" t="s">
        <v>473</v>
      </c>
      <c r="C152" s="248"/>
      <c r="D152" s="248"/>
      <c r="E152" s="248"/>
      <c r="F152" s="248"/>
      <c r="G152" s="248"/>
      <c r="H152" s="248"/>
      <c r="I152" s="248"/>
      <c r="J152" s="248"/>
      <c r="K152" s="73"/>
      <c r="L152" s="238"/>
      <c r="M152" s="239"/>
      <c r="N152" s="160">
        <f>N153</f>
        <v>93106</v>
      </c>
      <c r="O152" s="160">
        <f>O153</f>
        <v>10626</v>
      </c>
      <c r="P152" s="232">
        <f t="shared" si="2"/>
        <v>103732</v>
      </c>
      <c r="Q152" s="232"/>
    </row>
    <row r="153" spans="1:17" ht="12.75" customHeight="1">
      <c r="A153" s="12"/>
      <c r="B153" s="247" t="s">
        <v>35</v>
      </c>
      <c r="C153" s="239"/>
      <c r="D153" s="239"/>
      <c r="E153" s="239"/>
      <c r="F153" s="239"/>
      <c r="G153" s="239"/>
      <c r="H153" s="239"/>
      <c r="I153" s="239"/>
      <c r="J153" s="239"/>
      <c r="K153" s="73" t="s">
        <v>57</v>
      </c>
      <c r="L153" s="238"/>
      <c r="M153" s="239"/>
      <c r="N153" s="11">
        <f>N154+N155+N156+N157+N158+N159+N160+N161</f>
        <v>93106</v>
      </c>
      <c r="O153" s="11">
        <f>O154+O155+O156+O157+O158+O159+O160+O161</f>
        <v>10626</v>
      </c>
      <c r="P153" s="232">
        <f t="shared" si="2"/>
        <v>103732</v>
      </c>
      <c r="Q153" s="232"/>
    </row>
    <row r="154" spans="1:17" ht="26.25" customHeight="1">
      <c r="A154" s="12"/>
      <c r="B154" s="244" t="s">
        <v>474</v>
      </c>
      <c r="C154" s="245"/>
      <c r="D154" s="245"/>
      <c r="E154" s="245"/>
      <c r="F154" s="245"/>
      <c r="G154" s="245"/>
      <c r="H154" s="245"/>
      <c r="I154" s="245"/>
      <c r="J154" s="245"/>
      <c r="K154" s="73" t="s">
        <v>57</v>
      </c>
      <c r="L154" s="238"/>
      <c r="M154" s="239"/>
      <c r="N154" s="11">
        <v>5000</v>
      </c>
      <c r="O154" s="11"/>
      <c r="P154" s="232">
        <f t="shared" si="2"/>
        <v>5000</v>
      </c>
      <c r="Q154" s="232"/>
    </row>
    <row r="155" spans="1:17" s="47" customFormat="1" ht="27" customHeight="1">
      <c r="A155" s="215"/>
      <c r="B155" s="246" t="s">
        <v>535</v>
      </c>
      <c r="C155" s="246"/>
      <c r="D155" s="246"/>
      <c r="E155" s="246"/>
      <c r="F155" s="246"/>
      <c r="G155" s="246"/>
      <c r="H155" s="246"/>
      <c r="I155" s="246"/>
      <c r="J155" s="246"/>
      <c r="K155" s="216" t="s">
        <v>57</v>
      </c>
      <c r="L155" s="240"/>
      <c r="M155" s="241"/>
      <c r="N155" s="77">
        <v>10000</v>
      </c>
      <c r="O155" s="77"/>
      <c r="P155" s="242">
        <f t="shared" si="2"/>
        <v>10000</v>
      </c>
      <c r="Q155" s="242"/>
    </row>
    <row r="156" spans="1:17" ht="12.75" customHeight="1">
      <c r="A156" s="12"/>
      <c r="B156" s="244" t="s">
        <v>475</v>
      </c>
      <c r="C156" s="245"/>
      <c r="D156" s="245"/>
      <c r="E156" s="245"/>
      <c r="F156" s="245"/>
      <c r="G156" s="245"/>
      <c r="H156" s="245"/>
      <c r="I156" s="245"/>
      <c r="J156" s="245"/>
      <c r="K156" s="73" t="s">
        <v>57</v>
      </c>
      <c r="L156" s="238"/>
      <c r="M156" s="239"/>
      <c r="N156" s="11">
        <v>2450</v>
      </c>
      <c r="O156" s="11"/>
      <c r="P156" s="232">
        <f t="shared" si="2"/>
        <v>2450</v>
      </c>
      <c r="Q156" s="232"/>
    </row>
    <row r="157" spans="1:17" ht="29.25" customHeight="1">
      <c r="A157" s="12"/>
      <c r="B157" s="234" t="s">
        <v>509</v>
      </c>
      <c r="C157" s="235"/>
      <c r="D157" s="235"/>
      <c r="E157" s="235"/>
      <c r="F157" s="235"/>
      <c r="G157" s="235"/>
      <c r="H157" s="235"/>
      <c r="I157" s="235"/>
      <c r="J157" s="236"/>
      <c r="K157" s="73" t="s">
        <v>57</v>
      </c>
      <c r="L157" s="238"/>
      <c r="M157" s="239"/>
      <c r="N157" s="11">
        <v>7000</v>
      </c>
      <c r="O157" s="11"/>
      <c r="P157" s="232">
        <f t="shared" si="2"/>
        <v>7000</v>
      </c>
      <c r="Q157" s="232"/>
    </row>
    <row r="158" spans="1:17" ht="16.5" customHeight="1">
      <c r="A158" s="12"/>
      <c r="B158" s="234" t="s">
        <v>518</v>
      </c>
      <c r="C158" s="235"/>
      <c r="D158" s="235"/>
      <c r="E158" s="235"/>
      <c r="F158" s="235"/>
      <c r="G158" s="235"/>
      <c r="H158" s="235"/>
      <c r="I158" s="235"/>
      <c r="J158" s="236"/>
      <c r="K158" s="73" t="s">
        <v>57</v>
      </c>
      <c r="L158" s="238"/>
      <c r="M158" s="239"/>
      <c r="N158" s="11">
        <v>22000</v>
      </c>
      <c r="O158" s="11"/>
      <c r="P158" s="232">
        <f t="shared" si="2"/>
        <v>22000</v>
      </c>
      <c r="Q158" s="232"/>
    </row>
    <row r="159" spans="1:17" ht="15.75" customHeight="1">
      <c r="A159" s="12"/>
      <c r="B159" s="234" t="s">
        <v>517</v>
      </c>
      <c r="C159" s="235"/>
      <c r="D159" s="235"/>
      <c r="E159" s="235"/>
      <c r="F159" s="235"/>
      <c r="G159" s="235"/>
      <c r="H159" s="235"/>
      <c r="I159" s="235"/>
      <c r="J159" s="236"/>
      <c r="K159" s="73" t="s">
        <v>57</v>
      </c>
      <c r="L159" s="238"/>
      <c r="M159" s="239"/>
      <c r="N159" s="11">
        <v>15000</v>
      </c>
      <c r="O159" s="11"/>
      <c r="P159" s="232">
        <f t="shared" si="2"/>
        <v>15000</v>
      </c>
      <c r="Q159" s="232"/>
    </row>
    <row r="160" spans="1:17" ht="25.5" customHeight="1">
      <c r="A160" s="12"/>
      <c r="B160" s="234" t="s">
        <v>519</v>
      </c>
      <c r="C160" s="235"/>
      <c r="D160" s="235"/>
      <c r="E160" s="235"/>
      <c r="F160" s="235"/>
      <c r="G160" s="235"/>
      <c r="H160" s="235"/>
      <c r="I160" s="235"/>
      <c r="J160" s="236"/>
      <c r="K160" s="73" t="s">
        <v>57</v>
      </c>
      <c r="L160" s="238"/>
      <c r="M160" s="239"/>
      <c r="N160" s="11">
        <v>31656</v>
      </c>
      <c r="O160" s="11"/>
      <c r="P160" s="232">
        <f t="shared" si="2"/>
        <v>31656</v>
      </c>
      <c r="Q160" s="232"/>
    </row>
    <row r="161" spans="1:17" ht="15.75" customHeight="1">
      <c r="A161" s="12"/>
      <c r="B161" s="234" t="s">
        <v>520</v>
      </c>
      <c r="C161" s="235"/>
      <c r="D161" s="235"/>
      <c r="E161" s="235"/>
      <c r="F161" s="235"/>
      <c r="G161" s="235"/>
      <c r="H161" s="235"/>
      <c r="I161" s="235"/>
      <c r="J161" s="236"/>
      <c r="K161" s="73" t="s">
        <v>57</v>
      </c>
      <c r="L161" s="238"/>
      <c r="M161" s="239"/>
      <c r="N161" s="11"/>
      <c r="O161" s="11">
        <v>10626</v>
      </c>
      <c r="P161" s="232">
        <f>N161+O161</f>
        <v>10626</v>
      </c>
      <c r="Q161" s="232"/>
    </row>
    <row r="162" spans="1:17" ht="12.75" customHeight="1">
      <c r="A162" s="12">
        <v>2</v>
      </c>
      <c r="B162" s="243" t="s">
        <v>476</v>
      </c>
      <c r="C162" s="243"/>
      <c r="D162" s="243"/>
      <c r="E162" s="243"/>
      <c r="F162" s="243"/>
      <c r="G162" s="243"/>
      <c r="H162" s="243"/>
      <c r="I162" s="243"/>
      <c r="J162" s="243"/>
      <c r="K162" s="73"/>
      <c r="L162" s="238"/>
      <c r="M162" s="239"/>
      <c r="N162" s="11"/>
      <c r="O162" s="11"/>
      <c r="P162" s="232">
        <f t="shared" si="2"/>
        <v>0</v>
      </c>
      <c r="Q162" s="232"/>
    </row>
    <row r="163" spans="1:17" ht="12.75" customHeight="1">
      <c r="A163" s="12"/>
      <c r="B163" s="234" t="s">
        <v>510</v>
      </c>
      <c r="C163" s="235"/>
      <c r="D163" s="235"/>
      <c r="E163" s="235"/>
      <c r="F163" s="235"/>
      <c r="G163" s="235"/>
      <c r="H163" s="235"/>
      <c r="I163" s="235"/>
      <c r="J163" s="236"/>
      <c r="K163" s="73" t="s">
        <v>58</v>
      </c>
      <c r="L163" s="237"/>
      <c r="M163" s="236"/>
      <c r="N163" s="67">
        <v>3</v>
      </c>
      <c r="O163" s="11"/>
      <c r="P163" s="237">
        <f>N163+O163</f>
        <v>3</v>
      </c>
      <c r="Q163" s="236"/>
    </row>
    <row r="164" spans="1:17" ht="12.75" customHeight="1">
      <c r="A164" s="12">
        <v>3</v>
      </c>
      <c r="B164" s="243" t="s">
        <v>33</v>
      </c>
      <c r="C164" s="243"/>
      <c r="D164" s="243"/>
      <c r="E164" s="243"/>
      <c r="F164" s="243"/>
      <c r="G164" s="243"/>
      <c r="H164" s="243"/>
      <c r="I164" s="243"/>
      <c r="J164" s="243"/>
      <c r="K164" s="73"/>
      <c r="L164" s="238"/>
      <c r="M164" s="239"/>
      <c r="N164" s="11"/>
      <c r="O164" s="11"/>
      <c r="P164" s="232">
        <f t="shared" si="2"/>
        <v>0</v>
      </c>
      <c r="Q164" s="232"/>
    </row>
    <row r="165" spans="1:17" ht="12.75" customHeight="1">
      <c r="A165" s="12"/>
      <c r="B165" s="244" t="s">
        <v>536</v>
      </c>
      <c r="C165" s="244"/>
      <c r="D165" s="244"/>
      <c r="E165" s="244"/>
      <c r="F165" s="244"/>
      <c r="G165" s="244"/>
      <c r="H165" s="244"/>
      <c r="I165" s="244"/>
      <c r="J165" s="244"/>
      <c r="K165" s="73" t="s">
        <v>57</v>
      </c>
      <c r="L165" s="238"/>
      <c r="M165" s="239"/>
      <c r="N165" s="11">
        <v>10000</v>
      </c>
      <c r="O165" s="11"/>
      <c r="P165" s="232">
        <f t="shared" si="2"/>
        <v>10000</v>
      </c>
      <c r="Q165" s="232"/>
    </row>
    <row r="166" spans="1:17" ht="12.75" customHeight="1">
      <c r="A166" s="12">
        <v>4</v>
      </c>
      <c r="B166" s="243" t="s">
        <v>34</v>
      </c>
      <c r="C166" s="243"/>
      <c r="D166" s="243"/>
      <c r="E166" s="243"/>
      <c r="F166" s="243"/>
      <c r="G166" s="243"/>
      <c r="H166" s="243"/>
      <c r="I166" s="243"/>
      <c r="J166" s="243"/>
      <c r="K166" s="73"/>
      <c r="L166" s="238"/>
      <c r="M166" s="239"/>
      <c r="N166" s="11"/>
      <c r="O166" s="11"/>
      <c r="P166" s="232">
        <f t="shared" si="2"/>
        <v>0</v>
      </c>
      <c r="Q166" s="232"/>
    </row>
    <row r="167" spans="1:17" ht="12.75" customHeight="1">
      <c r="A167" s="12"/>
      <c r="B167" s="244" t="s">
        <v>477</v>
      </c>
      <c r="C167" s="245"/>
      <c r="D167" s="245"/>
      <c r="E167" s="245"/>
      <c r="F167" s="245"/>
      <c r="G167" s="245"/>
      <c r="H167" s="245"/>
      <c r="I167" s="245"/>
      <c r="J167" s="245"/>
      <c r="K167" s="73" t="s">
        <v>42</v>
      </c>
      <c r="L167" s="233"/>
      <c r="M167" s="232"/>
      <c r="N167" s="11">
        <v>100</v>
      </c>
      <c r="O167" s="11"/>
      <c r="P167" s="232">
        <f t="shared" si="2"/>
        <v>100</v>
      </c>
      <c r="Q167" s="232"/>
    </row>
    <row r="168" spans="1:12" ht="12.75" customHeight="1">
      <c r="A168" s="10"/>
      <c r="B168" s="239"/>
      <c r="C168" s="239"/>
      <c r="D168" s="239"/>
      <c r="E168" s="239"/>
      <c r="F168" s="239"/>
      <c r="G168" s="239"/>
      <c r="H168" s="239"/>
      <c r="I168" s="239"/>
      <c r="J168" s="239"/>
      <c r="K168" s="41"/>
      <c r="L168" s="32"/>
    </row>
    <row r="171" spans="2:9" ht="15">
      <c r="B171" s="3" t="s">
        <v>103</v>
      </c>
      <c r="C171" s="3"/>
      <c r="D171" s="3"/>
      <c r="E171" s="3"/>
      <c r="F171" s="3"/>
      <c r="G171" s="3"/>
      <c r="H171" s="3"/>
      <c r="I171" s="3" t="s">
        <v>102</v>
      </c>
    </row>
    <row r="172" spans="2:9" ht="15">
      <c r="B172" s="3"/>
      <c r="C172" s="3"/>
      <c r="D172" s="3"/>
      <c r="E172" s="3"/>
      <c r="F172" s="3"/>
      <c r="G172" s="3"/>
      <c r="H172" s="3"/>
      <c r="I172" s="3"/>
    </row>
    <row r="173" spans="2:9" ht="15">
      <c r="B173" s="3"/>
      <c r="C173" s="3"/>
      <c r="D173" s="3"/>
      <c r="E173" s="3"/>
      <c r="F173" s="3"/>
      <c r="G173" s="3"/>
      <c r="H173" s="3"/>
      <c r="I173" s="3"/>
    </row>
    <row r="176" spans="2:10" ht="15">
      <c r="B176" s="3" t="s">
        <v>19</v>
      </c>
      <c r="C176" s="3"/>
      <c r="D176" s="3"/>
      <c r="E176" s="3"/>
      <c r="F176" s="3"/>
      <c r="G176" s="3"/>
      <c r="H176" s="3"/>
      <c r="I176" s="3" t="s">
        <v>104</v>
      </c>
      <c r="J176" s="3"/>
    </row>
    <row r="177" spans="2:10" ht="15">
      <c r="B177" s="3" t="s">
        <v>53</v>
      </c>
      <c r="C177" s="3"/>
      <c r="D177" s="3"/>
      <c r="E177" s="3"/>
      <c r="F177" s="3"/>
      <c r="G177" s="3"/>
      <c r="H177" s="3"/>
      <c r="I177" s="3"/>
      <c r="J177" s="3"/>
    </row>
  </sheetData>
  <sheetProtection/>
  <mergeCells count="378">
    <mergeCell ref="L158:M158"/>
    <mergeCell ref="P158:Q158"/>
    <mergeCell ref="B159:J159"/>
    <mergeCell ref="L159:M159"/>
    <mergeCell ref="P159:Q159"/>
    <mergeCell ref="B160:J160"/>
    <mergeCell ref="P132:Q132"/>
    <mergeCell ref="P112:Q112"/>
    <mergeCell ref="P113:Q113"/>
    <mergeCell ref="P114:Q114"/>
    <mergeCell ref="P131:Q131"/>
    <mergeCell ref="P89:Q89"/>
    <mergeCell ref="P129:Q129"/>
    <mergeCell ref="P130:Q130"/>
    <mergeCell ref="P103:Q103"/>
    <mergeCell ref="P105:Q105"/>
    <mergeCell ref="P133:Q133"/>
    <mergeCell ref="P94:Q94"/>
    <mergeCell ref="P95:Q95"/>
    <mergeCell ref="P96:Q96"/>
    <mergeCell ref="P98:Q98"/>
    <mergeCell ref="P99:Q99"/>
    <mergeCell ref="P100:Q100"/>
    <mergeCell ref="P101:Q101"/>
    <mergeCell ref="P104:Q104"/>
    <mergeCell ref="P126:Q126"/>
    <mergeCell ref="L51:M51"/>
    <mergeCell ref="J53:K53"/>
    <mergeCell ref="P125:Q125"/>
    <mergeCell ref="P90:Q90"/>
    <mergeCell ref="P91:Q91"/>
    <mergeCell ref="P108:Q108"/>
    <mergeCell ref="P115:Q115"/>
    <mergeCell ref="P109:Q109"/>
    <mergeCell ref="L56:M56"/>
    <mergeCell ref="P123:Q123"/>
    <mergeCell ref="P124:Q124"/>
    <mergeCell ref="J55:K55"/>
    <mergeCell ref="L55:M55"/>
    <mergeCell ref="J56:K56"/>
    <mergeCell ref="N64:Q64"/>
    <mergeCell ref="P111:Q111"/>
    <mergeCell ref="P118:Q118"/>
    <mergeCell ref="P107:Q107"/>
    <mergeCell ref="L119:M119"/>
    <mergeCell ref="L120:M120"/>
    <mergeCell ref="J52:K52"/>
    <mergeCell ref="L52:M52"/>
    <mergeCell ref="L53:M53"/>
    <mergeCell ref="L54:M54"/>
    <mergeCell ref="J54:K54"/>
    <mergeCell ref="K64:M64"/>
    <mergeCell ref="H61:J61"/>
    <mergeCell ref="K61:M61"/>
    <mergeCell ref="H63:J63"/>
    <mergeCell ref="K63:M63"/>
    <mergeCell ref="L130:M130"/>
    <mergeCell ref="L131:M131"/>
    <mergeCell ref="L132:M132"/>
    <mergeCell ref="L133:M133"/>
    <mergeCell ref="P119:Q119"/>
    <mergeCell ref="P120:Q120"/>
    <mergeCell ref="P121:Q121"/>
    <mergeCell ref="P122:Q122"/>
    <mergeCell ref="P127:Q127"/>
    <mergeCell ref="P128:Q128"/>
    <mergeCell ref="B27:Q27"/>
    <mergeCell ref="B28:Q28"/>
    <mergeCell ref="B29:Q29"/>
    <mergeCell ref="B30:Q30"/>
    <mergeCell ref="B31:Q31"/>
    <mergeCell ref="P67:Q67"/>
    <mergeCell ref="K59:M59"/>
    <mergeCell ref="K60:M60"/>
    <mergeCell ref="H59:J59"/>
    <mergeCell ref="H60:J60"/>
    <mergeCell ref="A12:P12"/>
    <mergeCell ref="A13:P13"/>
    <mergeCell ref="E15:L15"/>
    <mergeCell ref="E18:L18"/>
    <mergeCell ref="G21:M21"/>
    <mergeCell ref="A24:P24"/>
    <mergeCell ref="B32:P32"/>
    <mergeCell ref="L125:M125"/>
    <mergeCell ref="L126:M126"/>
    <mergeCell ref="L127:M127"/>
    <mergeCell ref="L128:M128"/>
    <mergeCell ref="L129:M129"/>
    <mergeCell ref="P92:Q92"/>
    <mergeCell ref="P93:Q93"/>
    <mergeCell ref="P116:Q116"/>
    <mergeCell ref="P117:Q117"/>
    <mergeCell ref="L121:M121"/>
    <mergeCell ref="L122:M122"/>
    <mergeCell ref="L123:M123"/>
    <mergeCell ref="P74:Q74"/>
    <mergeCell ref="L114:M114"/>
    <mergeCell ref="L115:M115"/>
    <mergeCell ref="L108:M108"/>
    <mergeCell ref="L78:M78"/>
    <mergeCell ref="L79:M79"/>
    <mergeCell ref="L80:M80"/>
    <mergeCell ref="L124:M124"/>
    <mergeCell ref="P76:Q76"/>
    <mergeCell ref="P77:Q77"/>
    <mergeCell ref="P83:Q83"/>
    <mergeCell ref="L116:M116"/>
    <mergeCell ref="L117:M117"/>
    <mergeCell ref="L118:M118"/>
    <mergeCell ref="L97:M97"/>
    <mergeCell ref="P88:Q88"/>
    <mergeCell ref="L113:M113"/>
    <mergeCell ref="B74:J74"/>
    <mergeCell ref="B75:J75"/>
    <mergeCell ref="B76:J76"/>
    <mergeCell ref="B77:J77"/>
    <mergeCell ref="P69:Q69"/>
    <mergeCell ref="P70:Q70"/>
    <mergeCell ref="P71:Q71"/>
    <mergeCell ref="P72:Q72"/>
    <mergeCell ref="P73:Q73"/>
    <mergeCell ref="P75:Q75"/>
    <mergeCell ref="B72:J72"/>
    <mergeCell ref="B108:J108"/>
    <mergeCell ref="B109:J109"/>
    <mergeCell ref="B111:J111"/>
    <mergeCell ref="B79:J79"/>
    <mergeCell ref="B73:J73"/>
    <mergeCell ref="B78:J78"/>
    <mergeCell ref="B80:J80"/>
    <mergeCell ref="B81:J81"/>
    <mergeCell ref="B82:J82"/>
    <mergeCell ref="L111:M111"/>
    <mergeCell ref="L112:M112"/>
    <mergeCell ref="L109:M109"/>
    <mergeCell ref="L107:M107"/>
    <mergeCell ref="L89:M89"/>
    <mergeCell ref="L82:M82"/>
    <mergeCell ref="L83:M83"/>
    <mergeCell ref="K3:P3"/>
    <mergeCell ref="K4:P4"/>
    <mergeCell ref="L96:M96"/>
    <mergeCell ref="L98:M98"/>
    <mergeCell ref="L99:M99"/>
    <mergeCell ref="L100:M100"/>
    <mergeCell ref="P86:Q86"/>
    <mergeCell ref="L90:M90"/>
    <mergeCell ref="K62:M62"/>
    <mergeCell ref="L88:M88"/>
    <mergeCell ref="P82:Q82"/>
    <mergeCell ref="L106:M106"/>
    <mergeCell ref="L101:M101"/>
    <mergeCell ref="L102:M102"/>
    <mergeCell ref="L103:M103"/>
    <mergeCell ref="L105:M105"/>
    <mergeCell ref="L91:M91"/>
    <mergeCell ref="P106:Q106"/>
    <mergeCell ref="P102:Q102"/>
    <mergeCell ref="P97:Q97"/>
    <mergeCell ref="P78:Q78"/>
    <mergeCell ref="L92:M92"/>
    <mergeCell ref="L93:M93"/>
    <mergeCell ref="L94:M94"/>
    <mergeCell ref="L95:M95"/>
    <mergeCell ref="L84:M84"/>
    <mergeCell ref="L85:M85"/>
    <mergeCell ref="L86:M86"/>
    <mergeCell ref="L87:M87"/>
    <mergeCell ref="L81:M81"/>
    <mergeCell ref="B52:I52"/>
    <mergeCell ref="B53:I53"/>
    <mergeCell ref="B54:I54"/>
    <mergeCell ref="B55:I55"/>
    <mergeCell ref="B68:J68"/>
    <mergeCell ref="B69:J69"/>
    <mergeCell ref="A62:G62"/>
    <mergeCell ref="A63:G63"/>
    <mergeCell ref="H64:J64"/>
    <mergeCell ref="H62:J62"/>
    <mergeCell ref="B70:J70"/>
    <mergeCell ref="B71:J71"/>
    <mergeCell ref="B45:O45"/>
    <mergeCell ref="B46:O46"/>
    <mergeCell ref="J51:K51"/>
    <mergeCell ref="B50:I50"/>
    <mergeCell ref="J50:K50"/>
    <mergeCell ref="B67:J67"/>
    <mergeCell ref="A60:G60"/>
    <mergeCell ref="A61:G61"/>
    <mergeCell ref="B83:J83"/>
    <mergeCell ref="B84:J84"/>
    <mergeCell ref="B85:J85"/>
    <mergeCell ref="B88:J88"/>
    <mergeCell ref="B89:J89"/>
    <mergeCell ref="B90:J90"/>
    <mergeCell ref="B86:J86"/>
    <mergeCell ref="B87:J87"/>
    <mergeCell ref="B91:J91"/>
    <mergeCell ref="B92:J92"/>
    <mergeCell ref="B93:J93"/>
    <mergeCell ref="B94:J94"/>
    <mergeCell ref="B95:J95"/>
    <mergeCell ref="B96:J96"/>
    <mergeCell ref="B98:J98"/>
    <mergeCell ref="B99:J99"/>
    <mergeCell ref="B100:J100"/>
    <mergeCell ref="B97:J97"/>
    <mergeCell ref="B101:J101"/>
    <mergeCell ref="B102:J102"/>
    <mergeCell ref="B106:J106"/>
    <mergeCell ref="B107:J107"/>
    <mergeCell ref="B124:J124"/>
    <mergeCell ref="B125:J125"/>
    <mergeCell ref="B112:J112"/>
    <mergeCell ref="B113:J113"/>
    <mergeCell ref="B114:J114"/>
    <mergeCell ref="B115:J115"/>
    <mergeCell ref="B128:J128"/>
    <mergeCell ref="B116:J116"/>
    <mergeCell ref="B117:J117"/>
    <mergeCell ref="B118:J118"/>
    <mergeCell ref="B129:J129"/>
    <mergeCell ref="B119:J119"/>
    <mergeCell ref="B120:J120"/>
    <mergeCell ref="B121:J121"/>
    <mergeCell ref="B122:J122"/>
    <mergeCell ref="B123:J123"/>
    <mergeCell ref="B126:J126"/>
    <mergeCell ref="B127:J127"/>
    <mergeCell ref="L72:M72"/>
    <mergeCell ref="L73:M73"/>
    <mergeCell ref="L74:M74"/>
    <mergeCell ref="L75:M75"/>
    <mergeCell ref="L76:M76"/>
    <mergeCell ref="L77:M77"/>
    <mergeCell ref="B103:J103"/>
    <mergeCell ref="B105:J105"/>
    <mergeCell ref="B133:J133"/>
    <mergeCell ref="A59:G59"/>
    <mergeCell ref="L67:M67"/>
    <mergeCell ref="L68:M68"/>
    <mergeCell ref="L69:M69"/>
    <mergeCell ref="L70:M70"/>
    <mergeCell ref="B132:J132"/>
    <mergeCell ref="B130:J130"/>
    <mergeCell ref="B131:J131"/>
    <mergeCell ref="L71:M71"/>
    <mergeCell ref="B43:O43"/>
    <mergeCell ref="B44:O44"/>
    <mergeCell ref="A64:G64"/>
    <mergeCell ref="N59:Q59"/>
    <mergeCell ref="N60:Q60"/>
    <mergeCell ref="N61:Q61"/>
    <mergeCell ref="N62:Q62"/>
    <mergeCell ref="N63:Q63"/>
    <mergeCell ref="B56:I56"/>
    <mergeCell ref="B51:I51"/>
    <mergeCell ref="L50:M50"/>
    <mergeCell ref="N50:P50"/>
    <mergeCell ref="N51:P51"/>
    <mergeCell ref="A33:P33"/>
    <mergeCell ref="B34:O34"/>
    <mergeCell ref="B35:O35"/>
    <mergeCell ref="B36:O36"/>
    <mergeCell ref="E38:K38"/>
    <mergeCell ref="B41:O41"/>
    <mergeCell ref="B42:O42"/>
    <mergeCell ref="N55:P55"/>
    <mergeCell ref="N56:P56"/>
    <mergeCell ref="P110:Q110"/>
    <mergeCell ref="P85:Q85"/>
    <mergeCell ref="P80:Q80"/>
    <mergeCell ref="P81:Q81"/>
    <mergeCell ref="P84:Q84"/>
    <mergeCell ref="P79:Q79"/>
    <mergeCell ref="P87:Q87"/>
    <mergeCell ref="P68:Q68"/>
    <mergeCell ref="B47:O47"/>
    <mergeCell ref="B164:J164"/>
    <mergeCell ref="B165:J165"/>
    <mergeCell ref="L164:M164"/>
    <mergeCell ref="L165:M165"/>
    <mergeCell ref="N52:P52"/>
    <mergeCell ref="N53:P53"/>
    <mergeCell ref="N54:P54"/>
    <mergeCell ref="B134:J134"/>
    <mergeCell ref="B135:J135"/>
    <mergeCell ref="B136:J136"/>
    <mergeCell ref="B137:J137"/>
    <mergeCell ref="B138:J138"/>
    <mergeCell ref="B139:J139"/>
    <mergeCell ref="B140:J140"/>
    <mergeCell ref="B141:J141"/>
    <mergeCell ref="B142:J142"/>
    <mergeCell ref="B143:J143"/>
    <mergeCell ref="B144:J144"/>
    <mergeCell ref="B145:J145"/>
    <mergeCell ref="B146:J146"/>
    <mergeCell ref="B147:J147"/>
    <mergeCell ref="B148:J148"/>
    <mergeCell ref="B149:J149"/>
    <mergeCell ref="B150:J150"/>
    <mergeCell ref="B151:J151"/>
    <mergeCell ref="B152:J152"/>
    <mergeCell ref="B153:J153"/>
    <mergeCell ref="B166:J166"/>
    <mergeCell ref="B167:J167"/>
    <mergeCell ref="B168:J168"/>
    <mergeCell ref="B154:J154"/>
    <mergeCell ref="B155:J155"/>
    <mergeCell ref="B156:J156"/>
    <mergeCell ref="B162:J162"/>
    <mergeCell ref="B157:J157"/>
    <mergeCell ref="B161:J161"/>
    <mergeCell ref="B158:J158"/>
    <mergeCell ref="L134:M134"/>
    <mergeCell ref="P134:Q134"/>
    <mergeCell ref="L135:M135"/>
    <mergeCell ref="L136:M136"/>
    <mergeCell ref="L137:M137"/>
    <mergeCell ref="L138:M138"/>
    <mergeCell ref="P135:Q135"/>
    <mergeCell ref="P136:Q136"/>
    <mergeCell ref="P137:Q137"/>
    <mergeCell ref="P138:Q138"/>
    <mergeCell ref="L156:M156"/>
    <mergeCell ref="L139:M139"/>
    <mergeCell ref="L140:M140"/>
    <mergeCell ref="L141:M141"/>
    <mergeCell ref="L142:M142"/>
    <mergeCell ref="L143:M143"/>
    <mergeCell ref="L144:M144"/>
    <mergeCell ref="L166:M166"/>
    <mergeCell ref="L150:M150"/>
    <mergeCell ref="L157:M157"/>
    <mergeCell ref="P157:Q157"/>
    <mergeCell ref="P147:Q147"/>
    <mergeCell ref="L162:M162"/>
    <mergeCell ref="L147:M147"/>
    <mergeCell ref="L148:M148"/>
    <mergeCell ref="L149:M149"/>
    <mergeCell ref="L160:M160"/>
    <mergeCell ref="P144:Q144"/>
    <mergeCell ref="P145:Q145"/>
    <mergeCell ref="P146:Q146"/>
    <mergeCell ref="L151:M151"/>
    <mergeCell ref="L152:M152"/>
    <mergeCell ref="L153:M153"/>
    <mergeCell ref="L145:M145"/>
    <mergeCell ref="L146:M146"/>
    <mergeCell ref="P163:Q163"/>
    <mergeCell ref="P154:Q154"/>
    <mergeCell ref="P155:Q155"/>
    <mergeCell ref="P161:Q161"/>
    <mergeCell ref="P160:Q160"/>
    <mergeCell ref="P139:Q139"/>
    <mergeCell ref="P140:Q140"/>
    <mergeCell ref="P141:Q141"/>
    <mergeCell ref="P142:Q142"/>
    <mergeCell ref="P143:Q143"/>
    <mergeCell ref="P148:Q148"/>
    <mergeCell ref="P149:Q149"/>
    <mergeCell ref="P150:Q150"/>
    <mergeCell ref="P153:Q153"/>
    <mergeCell ref="L154:M154"/>
    <mergeCell ref="L155:M155"/>
    <mergeCell ref="P151:Q151"/>
    <mergeCell ref="P152:Q152"/>
    <mergeCell ref="P167:Q167"/>
    <mergeCell ref="P165:Q165"/>
    <mergeCell ref="L167:M167"/>
    <mergeCell ref="B163:J163"/>
    <mergeCell ref="L163:M163"/>
    <mergeCell ref="P156:Q156"/>
    <mergeCell ref="P162:Q162"/>
    <mergeCell ref="P164:Q164"/>
    <mergeCell ref="L161:M161"/>
    <mergeCell ref="P166:Q166"/>
  </mergeCells>
  <printOptions/>
  <pageMargins left="0.7086614173228347" right="0" top="0.7480314960629921" bottom="0" header="0.31496062992125984" footer="0.31496062992125984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17"/>
  <sheetViews>
    <sheetView zoomScalePageLayoutView="0" workbookViewId="0" topLeftCell="A19">
      <selection activeCell="S14" sqref="S14"/>
    </sheetView>
  </sheetViews>
  <sheetFormatPr defaultColWidth="9.140625" defaultRowHeight="12.75"/>
  <cols>
    <col min="1" max="1" width="9.28125" style="102" bestFit="1" customWidth="1"/>
    <col min="2" max="2" width="11.57421875" style="102" customWidth="1"/>
    <col min="3" max="3" width="9.140625" style="102" customWidth="1"/>
    <col min="4" max="4" width="10.28125" style="102" customWidth="1"/>
    <col min="5" max="10" width="9.140625" style="102" customWidth="1"/>
    <col min="11" max="11" width="9.28125" style="102" bestFit="1" customWidth="1"/>
    <col min="12" max="12" width="10.140625" style="102" customWidth="1"/>
    <col min="13" max="13" width="14.00390625" style="102" customWidth="1"/>
    <col min="14" max="14" width="9.28125" style="102" bestFit="1" customWidth="1"/>
    <col min="15" max="15" width="9.140625" style="102" customWidth="1"/>
    <col min="16" max="16" width="5.8515625" style="102" customWidth="1"/>
    <col min="17" max="17" width="0.2890625" style="102" customWidth="1"/>
    <col min="18" max="18" width="11.7109375" style="102" customWidth="1"/>
    <col min="19" max="19" width="9.140625" style="102" customWidth="1"/>
    <col min="20" max="20" width="17.8515625" style="102" customWidth="1"/>
    <col min="21" max="16384" width="9.140625" style="102" customWidth="1"/>
  </cols>
  <sheetData>
    <row r="1" spans="12:16" ht="18.75">
      <c r="L1" s="164" t="s">
        <v>267</v>
      </c>
      <c r="M1" s="164"/>
      <c r="N1" s="164"/>
      <c r="O1" s="164"/>
      <c r="P1" s="165"/>
    </row>
    <row r="2" spans="12:16" ht="18.75">
      <c r="L2" s="164" t="s">
        <v>378</v>
      </c>
      <c r="M2" s="164"/>
      <c r="N2" s="164"/>
      <c r="O2" s="164"/>
      <c r="P2" s="165"/>
    </row>
    <row r="3" spans="12:17" ht="14.25" customHeight="1">
      <c r="L3" s="548" t="s">
        <v>379</v>
      </c>
      <c r="M3" s="548"/>
      <c r="N3" s="548"/>
      <c r="O3" s="548"/>
      <c r="P3" s="548"/>
      <c r="Q3" s="104"/>
    </row>
    <row r="4" spans="13:17" ht="18.75">
      <c r="M4" s="104"/>
      <c r="N4" s="104"/>
      <c r="O4" s="104"/>
      <c r="P4" s="104"/>
      <c r="Q4" s="104"/>
    </row>
    <row r="5" spans="1:16" ht="18.75">
      <c r="A5" s="105"/>
      <c r="B5" s="105"/>
      <c r="C5" s="105"/>
      <c r="D5" s="105"/>
      <c r="E5" s="105"/>
      <c r="F5" s="105"/>
      <c r="G5" s="105"/>
      <c r="H5" s="105"/>
      <c r="I5" s="106" t="s">
        <v>20</v>
      </c>
      <c r="J5" s="106"/>
      <c r="K5" s="106"/>
      <c r="L5" s="106"/>
      <c r="M5" s="106"/>
      <c r="N5" s="106"/>
      <c r="O5" s="106"/>
      <c r="P5" s="107"/>
    </row>
    <row r="6" spans="1:16" ht="18.75">
      <c r="A6" s="105"/>
      <c r="B6" s="105"/>
      <c r="C6" s="105"/>
      <c r="D6" s="105"/>
      <c r="E6" s="105"/>
      <c r="F6" s="105"/>
      <c r="G6" s="105"/>
      <c r="H6" s="105"/>
      <c r="I6" s="106" t="s">
        <v>478</v>
      </c>
      <c r="J6" s="106"/>
      <c r="K6" s="106"/>
      <c r="L6" s="106"/>
      <c r="M6" s="106"/>
      <c r="N6" s="106"/>
      <c r="O6" s="106"/>
      <c r="P6" s="107"/>
    </row>
    <row r="7" spans="1:16" ht="26.25" customHeight="1">
      <c r="A7" s="105"/>
      <c r="B7" s="105"/>
      <c r="C7" s="105"/>
      <c r="D7" s="105"/>
      <c r="E7" s="105"/>
      <c r="F7" s="105"/>
      <c r="G7" s="105"/>
      <c r="H7" s="105"/>
      <c r="I7" s="102" t="s">
        <v>516</v>
      </c>
      <c r="J7" s="106"/>
      <c r="K7" s="106"/>
      <c r="L7" s="106"/>
      <c r="M7" s="106"/>
      <c r="N7" s="106"/>
      <c r="O7" s="106"/>
      <c r="P7" s="107"/>
    </row>
    <row r="8" spans="1:17" ht="18.75">
      <c r="A8" s="105"/>
      <c r="B8" s="105"/>
      <c r="C8" s="105"/>
      <c r="D8" s="105"/>
      <c r="E8" s="105"/>
      <c r="F8" s="105"/>
      <c r="G8" s="105"/>
      <c r="H8" s="105"/>
      <c r="K8" s="106"/>
      <c r="L8" s="106"/>
      <c r="M8" s="106"/>
      <c r="N8" s="106"/>
      <c r="O8" s="106"/>
      <c r="P8" s="106"/>
      <c r="Q8" s="107"/>
    </row>
    <row r="9" spans="1:17" ht="18.75">
      <c r="A9" s="105"/>
      <c r="B9" s="105"/>
      <c r="C9" s="105"/>
      <c r="D9" s="105"/>
      <c r="E9" s="105"/>
      <c r="F9" s="105"/>
      <c r="G9" s="105"/>
      <c r="H9" s="105"/>
      <c r="K9" s="106"/>
      <c r="L9" s="106"/>
      <c r="M9" s="106"/>
      <c r="N9" s="106"/>
      <c r="O9" s="106"/>
      <c r="P9" s="106"/>
      <c r="Q9" s="107"/>
    </row>
    <row r="10" spans="4:17" ht="18.75">
      <c r="D10" s="108"/>
      <c r="K10" s="106"/>
      <c r="L10" s="106"/>
      <c r="M10" s="106"/>
      <c r="N10" s="106"/>
      <c r="O10" s="106"/>
      <c r="P10" s="106"/>
      <c r="Q10" s="107"/>
    </row>
    <row r="11" spans="1:4" ht="18.75">
      <c r="A11" s="109"/>
      <c r="B11" s="109"/>
      <c r="C11" s="109"/>
      <c r="D11" s="108"/>
    </row>
    <row r="12" spans="1:15" ht="18.75">
      <c r="A12" s="549" t="s">
        <v>23</v>
      </c>
      <c r="B12" s="549"/>
      <c r="C12" s="549"/>
      <c r="D12" s="549"/>
      <c r="E12" s="549"/>
      <c r="F12" s="549"/>
      <c r="G12" s="549"/>
      <c r="H12" s="549"/>
      <c r="I12" s="549"/>
      <c r="J12" s="549"/>
      <c r="K12" s="549"/>
      <c r="L12" s="549"/>
      <c r="M12" s="549"/>
      <c r="N12" s="549"/>
      <c r="O12" s="549"/>
    </row>
    <row r="13" spans="1:16" ht="18.75">
      <c r="A13" s="549" t="s">
        <v>315</v>
      </c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</row>
    <row r="14" spans="1:15" ht="18.75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15" ht="18.75">
      <c r="A15" s="110" t="s">
        <v>0</v>
      </c>
      <c r="B15" s="111" t="s">
        <v>290</v>
      </c>
      <c r="C15" s="110"/>
      <c r="D15" s="112"/>
      <c r="E15" s="550" t="s">
        <v>47</v>
      </c>
      <c r="F15" s="550"/>
      <c r="G15" s="550"/>
      <c r="H15" s="550"/>
      <c r="I15" s="550"/>
      <c r="J15" s="550"/>
      <c r="K15" s="550"/>
      <c r="L15" s="550"/>
      <c r="M15" s="113"/>
      <c r="N15" s="113"/>
      <c r="O15" s="113"/>
    </row>
    <row r="16" spans="1:4" ht="18.75">
      <c r="A16" s="114" t="s">
        <v>375</v>
      </c>
      <c r="B16" s="114"/>
      <c r="C16" s="114"/>
      <c r="D16" s="115"/>
    </row>
    <row r="17" spans="1:4" ht="18.75">
      <c r="A17" s="114"/>
      <c r="B17" s="114"/>
      <c r="C17" s="114"/>
      <c r="D17" s="115"/>
    </row>
    <row r="18" spans="1:15" ht="18.75">
      <c r="A18" s="110" t="s">
        <v>48</v>
      </c>
      <c r="B18" s="111" t="s">
        <v>291</v>
      </c>
      <c r="C18" s="110"/>
      <c r="D18" s="111"/>
      <c r="E18" s="550" t="s">
        <v>47</v>
      </c>
      <c r="F18" s="550"/>
      <c r="G18" s="550"/>
      <c r="H18" s="550"/>
      <c r="I18" s="550"/>
      <c r="J18" s="550"/>
      <c r="K18" s="550"/>
      <c r="L18" s="550"/>
      <c r="M18" s="113"/>
      <c r="N18" s="113"/>
      <c r="O18" s="113"/>
    </row>
    <row r="19" spans="1:4" ht="18.75">
      <c r="A19" s="114" t="s">
        <v>376</v>
      </c>
      <c r="B19" s="114"/>
      <c r="C19" s="114"/>
      <c r="D19" s="108"/>
    </row>
    <row r="20" spans="1:16" ht="15" customHeight="1">
      <c r="A20" s="114"/>
      <c r="B20" s="114"/>
      <c r="C20" s="114"/>
      <c r="D20" s="116"/>
      <c r="E20" s="552" t="s">
        <v>280</v>
      </c>
      <c r="F20" s="553"/>
      <c r="G20" s="553"/>
      <c r="H20" s="553"/>
      <c r="I20" s="553"/>
      <c r="J20" s="553"/>
      <c r="K20" s="553"/>
      <c r="L20" s="553"/>
      <c r="M20" s="553"/>
      <c r="N20" s="553"/>
      <c r="O20" s="553"/>
      <c r="P20" s="553"/>
    </row>
    <row r="21" spans="1:16" ht="18.75">
      <c r="A21" s="110" t="s">
        <v>24</v>
      </c>
      <c r="B21" s="117" t="s">
        <v>258</v>
      </c>
      <c r="C21" s="117" t="s">
        <v>236</v>
      </c>
      <c r="D21" s="117"/>
      <c r="E21" s="554"/>
      <c r="F21" s="554"/>
      <c r="G21" s="554"/>
      <c r="H21" s="554"/>
      <c r="I21" s="554"/>
      <c r="J21" s="554"/>
      <c r="K21" s="554"/>
      <c r="L21" s="554"/>
      <c r="M21" s="554"/>
      <c r="N21" s="554"/>
      <c r="O21" s="554"/>
      <c r="P21" s="554"/>
    </row>
    <row r="22" spans="1:4" ht="18.75">
      <c r="A22" s="114" t="s">
        <v>377</v>
      </c>
      <c r="B22" s="114"/>
      <c r="C22" s="114"/>
      <c r="D22" s="108"/>
    </row>
    <row r="23" spans="1:15" ht="19.5" thickBo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</row>
    <row r="24" spans="1:20" ht="37.5" customHeight="1" thickBot="1">
      <c r="A24" s="551" t="s">
        <v>522</v>
      </c>
      <c r="B24" s="551"/>
      <c r="C24" s="551"/>
      <c r="D24" s="551"/>
      <c r="E24" s="551"/>
      <c r="F24" s="551"/>
      <c r="G24" s="551"/>
      <c r="H24" s="551"/>
      <c r="I24" s="551"/>
      <c r="J24" s="551"/>
      <c r="K24" s="551"/>
      <c r="L24" s="551"/>
      <c r="M24" s="551"/>
      <c r="N24" s="551"/>
      <c r="O24" s="551"/>
      <c r="T24" s="169"/>
    </row>
    <row r="25" spans="1:15" ht="11.25" customHeight="1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</row>
    <row r="26" spans="1:15" ht="18.75">
      <c r="A26" s="103" t="s">
        <v>25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</row>
    <row r="27" spans="1:16" ht="18.75">
      <c r="A27" s="105">
        <v>1</v>
      </c>
      <c r="B27" s="546" t="s">
        <v>370</v>
      </c>
      <c r="C27" s="547"/>
      <c r="D27" s="547"/>
      <c r="E27" s="547"/>
      <c r="F27" s="547"/>
      <c r="G27" s="547"/>
      <c r="H27" s="547"/>
      <c r="I27" s="547"/>
      <c r="J27" s="547"/>
      <c r="K27" s="547"/>
      <c r="L27" s="547"/>
      <c r="M27" s="547"/>
      <c r="N27" s="547"/>
      <c r="O27" s="547"/>
      <c r="P27" s="547"/>
    </row>
    <row r="28" spans="1:16" ht="15" customHeight="1">
      <c r="A28" s="105">
        <v>2</v>
      </c>
      <c r="B28" s="546" t="s">
        <v>371</v>
      </c>
      <c r="C28" s="547"/>
      <c r="D28" s="547"/>
      <c r="E28" s="547"/>
      <c r="F28" s="547"/>
      <c r="G28" s="547"/>
      <c r="H28" s="547"/>
      <c r="I28" s="547"/>
      <c r="J28" s="547"/>
      <c r="K28" s="547"/>
      <c r="L28" s="547"/>
      <c r="M28" s="547"/>
      <c r="N28" s="547"/>
      <c r="O28" s="547"/>
      <c r="P28" s="547"/>
    </row>
    <row r="29" spans="1:16" ht="15" customHeight="1">
      <c r="A29" s="105">
        <v>3</v>
      </c>
      <c r="B29" s="546" t="s">
        <v>373</v>
      </c>
      <c r="C29" s="547"/>
      <c r="D29" s="547"/>
      <c r="E29" s="547"/>
      <c r="F29" s="547"/>
      <c r="G29" s="547"/>
      <c r="H29" s="547"/>
      <c r="I29" s="547"/>
      <c r="J29" s="547"/>
      <c r="K29" s="547"/>
      <c r="L29" s="547"/>
      <c r="M29" s="547"/>
      <c r="N29" s="547"/>
      <c r="O29" s="547"/>
      <c r="P29" s="103"/>
    </row>
    <row r="30" spans="1:16" ht="18.75">
      <c r="A30" s="105">
        <v>3</v>
      </c>
      <c r="B30" s="572" t="s">
        <v>364</v>
      </c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7"/>
      <c r="P30" s="547"/>
    </row>
    <row r="31" spans="1:16" ht="31.5" customHeight="1">
      <c r="A31" s="120">
        <v>4</v>
      </c>
      <c r="B31" s="546" t="s">
        <v>372</v>
      </c>
      <c r="C31" s="553"/>
      <c r="D31" s="553"/>
      <c r="E31" s="553"/>
      <c r="F31" s="553"/>
      <c r="G31" s="553"/>
      <c r="H31" s="553"/>
      <c r="I31" s="553"/>
      <c r="J31" s="553"/>
      <c r="K31" s="553"/>
      <c r="L31" s="553"/>
      <c r="M31" s="553"/>
      <c r="N31" s="553"/>
      <c r="O31" s="553"/>
      <c r="P31" s="553"/>
    </row>
    <row r="32" spans="1:17" ht="35.25" customHeight="1">
      <c r="A32" s="120">
        <v>5</v>
      </c>
      <c r="B32" s="330" t="s">
        <v>447</v>
      </c>
      <c r="C32" s="333"/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</row>
    <row r="33" spans="1:16" ht="38.25" customHeight="1">
      <c r="A33" s="120">
        <v>6</v>
      </c>
      <c r="B33" s="546" t="str">
        <f>'ДНЗ 1010'!$B$32</f>
        <v>Рішення сесії  від 05.03.2019 №1354; Рішення сесії від 21.05.2019 №1526; Рішення бюджетної комісії від  31.05.2019 №68; Рішеня бюджетної комісії від 31.05.2019 №70; Рішення сесії від 13.06. 2019 №1580</v>
      </c>
      <c r="C33" s="546"/>
      <c r="D33" s="546"/>
      <c r="E33" s="546"/>
      <c r="F33" s="546"/>
      <c r="G33" s="546"/>
      <c r="H33" s="546"/>
      <c r="I33" s="546"/>
      <c r="J33" s="546"/>
      <c r="K33" s="546"/>
      <c r="L33" s="546"/>
      <c r="M33" s="546"/>
      <c r="N33" s="546"/>
      <c r="O33" s="546"/>
      <c r="P33" s="546"/>
    </row>
    <row r="34" spans="1:16" ht="14.25" customHeight="1">
      <c r="A34" s="120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</row>
    <row r="35" spans="1:16" ht="20.25" customHeight="1" thickBot="1">
      <c r="A35" s="596" t="s">
        <v>356</v>
      </c>
      <c r="B35" s="597"/>
      <c r="C35" s="597"/>
      <c r="D35" s="597"/>
      <c r="E35" s="597"/>
      <c r="F35" s="597"/>
      <c r="G35" s="597"/>
      <c r="H35" s="597"/>
      <c r="I35" s="597"/>
      <c r="J35" s="597"/>
      <c r="K35" s="597"/>
      <c r="L35" s="597"/>
      <c r="M35" s="597"/>
      <c r="N35" s="597"/>
      <c r="O35" s="597"/>
      <c r="P35" s="119"/>
    </row>
    <row r="36" spans="1:16" ht="14.25" customHeight="1" thickBot="1">
      <c r="A36" s="121" t="s">
        <v>84</v>
      </c>
      <c r="B36" s="574" t="s">
        <v>352</v>
      </c>
      <c r="C36" s="575"/>
      <c r="D36" s="575"/>
      <c r="E36" s="575"/>
      <c r="F36" s="575"/>
      <c r="G36" s="575"/>
      <c r="H36" s="575"/>
      <c r="I36" s="575"/>
      <c r="J36" s="575"/>
      <c r="K36" s="575"/>
      <c r="L36" s="575"/>
      <c r="M36" s="575"/>
      <c r="N36" s="575"/>
      <c r="O36" s="576"/>
      <c r="P36" s="119"/>
    </row>
    <row r="37" spans="1:16" ht="14.25" customHeight="1">
      <c r="A37" s="122">
        <v>1</v>
      </c>
      <c r="B37" s="595" t="s">
        <v>374</v>
      </c>
      <c r="C37" s="595"/>
      <c r="D37" s="595"/>
      <c r="E37" s="595"/>
      <c r="F37" s="595"/>
      <c r="G37" s="595"/>
      <c r="H37" s="595"/>
      <c r="I37" s="595"/>
      <c r="J37" s="595"/>
      <c r="K37" s="595"/>
      <c r="L37" s="595"/>
      <c r="M37" s="595"/>
      <c r="N37" s="595"/>
      <c r="O37" s="595"/>
      <c r="P37" s="119"/>
    </row>
    <row r="38" spans="1:16" ht="14.25" customHeight="1">
      <c r="A38" s="123"/>
      <c r="B38" s="573"/>
      <c r="C38" s="573"/>
      <c r="D38" s="573"/>
      <c r="E38" s="573"/>
      <c r="F38" s="573"/>
      <c r="G38" s="573"/>
      <c r="H38" s="573"/>
      <c r="I38" s="573"/>
      <c r="J38" s="573"/>
      <c r="K38" s="573"/>
      <c r="L38" s="573"/>
      <c r="M38" s="573"/>
      <c r="N38" s="573"/>
      <c r="O38" s="573"/>
      <c r="P38" s="119"/>
    </row>
    <row r="39" spans="1:15" ht="14.25" customHeight="1">
      <c r="A39" s="118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spans="1:15" ht="18.75">
      <c r="A40" s="125" t="s">
        <v>382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</row>
    <row r="42" ht="18.75">
      <c r="A42" s="102" t="s">
        <v>357</v>
      </c>
    </row>
    <row r="43" ht="19.5" thickBot="1"/>
    <row r="44" spans="1:15" ht="19.5" thickBot="1">
      <c r="A44" s="121" t="s">
        <v>84</v>
      </c>
      <c r="B44" s="574" t="s">
        <v>237</v>
      </c>
      <c r="C44" s="575"/>
      <c r="D44" s="575"/>
      <c r="E44" s="575"/>
      <c r="F44" s="575"/>
      <c r="G44" s="575"/>
      <c r="H44" s="575"/>
      <c r="I44" s="575"/>
      <c r="J44" s="575"/>
      <c r="K44" s="575"/>
      <c r="L44" s="575"/>
      <c r="M44" s="575"/>
      <c r="N44" s="575"/>
      <c r="O44" s="576"/>
    </row>
    <row r="45" spans="1:15" ht="34.5" customHeight="1">
      <c r="A45" s="123">
        <v>1</v>
      </c>
      <c r="B45" s="599" t="s">
        <v>304</v>
      </c>
      <c r="C45" s="600"/>
      <c r="D45" s="600"/>
      <c r="E45" s="600"/>
      <c r="F45" s="600"/>
      <c r="G45" s="600"/>
      <c r="H45" s="600"/>
      <c r="I45" s="600"/>
      <c r="J45" s="600"/>
      <c r="K45" s="600"/>
      <c r="L45" s="600"/>
      <c r="M45" s="600"/>
      <c r="N45" s="600"/>
      <c r="O45" s="601"/>
    </row>
    <row r="46" spans="1:15" ht="34.5" customHeight="1">
      <c r="A46" s="123">
        <v>2</v>
      </c>
      <c r="B46" s="573" t="s">
        <v>26</v>
      </c>
      <c r="C46" s="573"/>
      <c r="D46" s="573"/>
      <c r="E46" s="573"/>
      <c r="F46" s="573"/>
      <c r="G46" s="573"/>
      <c r="H46" s="573"/>
      <c r="I46" s="573"/>
      <c r="J46" s="573"/>
      <c r="K46" s="573"/>
      <c r="L46" s="573"/>
      <c r="M46" s="573"/>
      <c r="N46" s="573"/>
      <c r="O46" s="573"/>
    </row>
    <row r="47" spans="4:15" ht="18.75"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1:15" ht="18.75">
      <c r="A48" s="102" t="s">
        <v>358</v>
      </c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</row>
    <row r="49" ht="19.5" thickBot="1"/>
    <row r="50" spans="1:15" ht="19.5" thickBot="1">
      <c r="A50" s="126" t="s">
        <v>84</v>
      </c>
      <c r="B50" s="598" t="s">
        <v>87</v>
      </c>
      <c r="C50" s="563"/>
      <c r="D50" s="563"/>
      <c r="E50" s="563"/>
      <c r="F50" s="563"/>
      <c r="G50" s="563"/>
      <c r="H50" s="563"/>
      <c r="I50" s="564"/>
      <c r="J50" s="598" t="s">
        <v>90</v>
      </c>
      <c r="K50" s="564"/>
      <c r="L50" s="598" t="s">
        <v>85</v>
      </c>
      <c r="M50" s="564"/>
      <c r="N50" s="598" t="s">
        <v>9</v>
      </c>
      <c r="O50" s="564"/>
    </row>
    <row r="51" spans="1:15" ht="18.75">
      <c r="A51" s="127">
        <v>1</v>
      </c>
      <c r="B51" s="567">
        <v>2</v>
      </c>
      <c r="C51" s="568"/>
      <c r="D51" s="568"/>
      <c r="E51" s="568"/>
      <c r="F51" s="568"/>
      <c r="G51" s="568"/>
      <c r="H51" s="568"/>
      <c r="I51" s="569"/>
      <c r="J51" s="567">
        <v>3</v>
      </c>
      <c r="K51" s="569"/>
      <c r="L51" s="567">
        <v>4</v>
      </c>
      <c r="M51" s="569"/>
      <c r="N51" s="567">
        <v>5</v>
      </c>
      <c r="O51" s="569"/>
    </row>
    <row r="52" spans="1:15" ht="34.5" customHeight="1">
      <c r="A52" s="123">
        <v>1</v>
      </c>
      <c r="B52" s="555" t="s">
        <v>304</v>
      </c>
      <c r="C52" s="556"/>
      <c r="D52" s="556"/>
      <c r="E52" s="556"/>
      <c r="F52" s="556"/>
      <c r="G52" s="556"/>
      <c r="H52" s="556"/>
      <c r="I52" s="557"/>
      <c r="J52" s="565">
        <f>J55-J54-J53</f>
        <v>3102095</v>
      </c>
      <c r="K52" s="566"/>
      <c r="L52" s="565"/>
      <c r="M52" s="566"/>
      <c r="N52" s="565">
        <f>J52+L52</f>
        <v>3102095</v>
      </c>
      <c r="O52" s="566"/>
    </row>
    <row r="53" spans="1:15" ht="17.25" customHeight="1">
      <c r="A53" s="123">
        <v>2</v>
      </c>
      <c r="B53" s="555" t="s">
        <v>26</v>
      </c>
      <c r="C53" s="556"/>
      <c r="D53" s="556"/>
      <c r="E53" s="556"/>
      <c r="F53" s="556"/>
      <c r="G53" s="556"/>
      <c r="H53" s="556"/>
      <c r="I53" s="557"/>
      <c r="J53" s="565">
        <v>25800</v>
      </c>
      <c r="K53" s="566"/>
      <c r="L53" s="565"/>
      <c r="M53" s="566"/>
      <c r="N53" s="565">
        <f>J53+L53</f>
        <v>25800</v>
      </c>
      <c r="O53" s="566"/>
    </row>
    <row r="54" spans="1:15" ht="15.75" customHeight="1" hidden="1">
      <c r="A54" s="123"/>
      <c r="B54" s="555"/>
      <c r="C54" s="556"/>
      <c r="D54" s="556"/>
      <c r="E54" s="556"/>
      <c r="F54" s="556"/>
      <c r="G54" s="556"/>
      <c r="H54" s="556"/>
      <c r="I54" s="557"/>
      <c r="J54" s="565"/>
      <c r="K54" s="566"/>
      <c r="L54" s="565"/>
      <c r="M54" s="566"/>
      <c r="N54" s="565">
        <f>J54+L54</f>
        <v>0</v>
      </c>
      <c r="O54" s="566"/>
    </row>
    <row r="55" spans="1:18" ht="18.75">
      <c r="A55" s="123"/>
      <c r="B55" s="558" t="s">
        <v>327</v>
      </c>
      <c r="C55" s="559"/>
      <c r="D55" s="559"/>
      <c r="E55" s="559"/>
      <c r="F55" s="559"/>
      <c r="G55" s="559"/>
      <c r="H55" s="559"/>
      <c r="I55" s="560"/>
      <c r="J55" s="565">
        <f>3118095+9800</f>
        <v>3127895</v>
      </c>
      <c r="K55" s="566"/>
      <c r="L55" s="570"/>
      <c r="M55" s="571"/>
      <c r="N55" s="565">
        <f>J55+L55</f>
        <v>3127895</v>
      </c>
      <c r="O55" s="566"/>
      <c r="R55" s="128"/>
    </row>
    <row r="57" ht="18.75">
      <c r="A57" s="102" t="s">
        <v>359</v>
      </c>
    </row>
    <row r="58" ht="19.5" thickBot="1"/>
    <row r="59" spans="1:16" ht="19.5" thickBot="1">
      <c r="A59" s="561" t="s">
        <v>360</v>
      </c>
      <c r="B59" s="562"/>
      <c r="C59" s="562"/>
      <c r="D59" s="562"/>
      <c r="E59" s="562"/>
      <c r="F59" s="563"/>
      <c r="G59" s="564"/>
      <c r="H59" s="574" t="s">
        <v>90</v>
      </c>
      <c r="I59" s="574"/>
      <c r="J59" s="574"/>
      <c r="K59" s="574" t="s">
        <v>85</v>
      </c>
      <c r="L59" s="574"/>
      <c r="M59" s="574"/>
      <c r="N59" s="574" t="s">
        <v>86</v>
      </c>
      <c r="O59" s="574"/>
      <c r="P59" s="577"/>
    </row>
    <row r="60" spans="1:16" ht="18.75">
      <c r="A60" s="567">
        <v>1</v>
      </c>
      <c r="B60" s="568"/>
      <c r="C60" s="568"/>
      <c r="D60" s="568"/>
      <c r="E60" s="568"/>
      <c r="F60" s="568"/>
      <c r="G60" s="569"/>
      <c r="H60" s="578">
        <v>2</v>
      </c>
      <c r="I60" s="578"/>
      <c r="J60" s="578"/>
      <c r="K60" s="578">
        <v>3</v>
      </c>
      <c r="L60" s="578"/>
      <c r="M60" s="578"/>
      <c r="N60" s="578">
        <v>4</v>
      </c>
      <c r="O60" s="578"/>
      <c r="P60" s="578"/>
    </row>
    <row r="61" spans="1:16" ht="18.75">
      <c r="A61" s="558" t="s">
        <v>91</v>
      </c>
      <c r="B61" s="559"/>
      <c r="C61" s="559"/>
      <c r="D61" s="559"/>
      <c r="E61" s="559"/>
      <c r="F61" s="559"/>
      <c r="G61" s="560"/>
      <c r="H61" s="573"/>
      <c r="I61" s="573"/>
      <c r="J61" s="573"/>
      <c r="K61" s="573"/>
      <c r="L61" s="573"/>
      <c r="M61" s="573"/>
      <c r="N61" s="573"/>
      <c r="O61" s="573"/>
      <c r="P61" s="573"/>
    </row>
    <row r="62" spans="1:16" ht="18.75">
      <c r="A62" s="558" t="s">
        <v>10</v>
      </c>
      <c r="B62" s="559"/>
      <c r="C62" s="559"/>
      <c r="D62" s="559"/>
      <c r="E62" s="559"/>
      <c r="F62" s="559"/>
      <c r="G62" s="560"/>
      <c r="H62" s="573"/>
      <c r="I62" s="573"/>
      <c r="J62" s="573"/>
      <c r="K62" s="573"/>
      <c r="L62" s="573"/>
      <c r="M62" s="573"/>
      <c r="N62" s="573"/>
      <c r="O62" s="573"/>
      <c r="P62" s="573"/>
    </row>
    <row r="63" spans="1:16" ht="18.75">
      <c r="A63" s="558" t="s">
        <v>11</v>
      </c>
      <c r="B63" s="559"/>
      <c r="C63" s="559"/>
      <c r="D63" s="559"/>
      <c r="E63" s="559"/>
      <c r="F63" s="559"/>
      <c r="G63" s="560"/>
      <c r="H63" s="573"/>
      <c r="I63" s="573"/>
      <c r="J63" s="573"/>
      <c r="K63" s="573"/>
      <c r="L63" s="573"/>
      <c r="M63" s="573"/>
      <c r="N63" s="573"/>
      <c r="O63" s="573"/>
      <c r="P63" s="573"/>
    </row>
    <row r="64" spans="1:16" ht="18.75">
      <c r="A64" s="558" t="s">
        <v>92</v>
      </c>
      <c r="B64" s="559"/>
      <c r="C64" s="559"/>
      <c r="D64" s="559"/>
      <c r="E64" s="559"/>
      <c r="F64" s="559"/>
      <c r="G64" s="560"/>
      <c r="H64" s="573"/>
      <c r="I64" s="573"/>
      <c r="J64" s="573"/>
      <c r="K64" s="573"/>
      <c r="L64" s="573"/>
      <c r="M64" s="573"/>
      <c r="N64" s="573"/>
      <c r="O64" s="573"/>
      <c r="P64" s="573"/>
    </row>
    <row r="65" spans="1:16" ht="18.75">
      <c r="A65" s="558" t="s">
        <v>9</v>
      </c>
      <c r="B65" s="559"/>
      <c r="C65" s="559"/>
      <c r="D65" s="559"/>
      <c r="E65" s="559"/>
      <c r="F65" s="559"/>
      <c r="G65" s="560"/>
      <c r="H65" s="573"/>
      <c r="I65" s="573"/>
      <c r="J65" s="573"/>
      <c r="K65" s="573"/>
      <c r="L65" s="573"/>
      <c r="M65" s="573"/>
      <c r="N65" s="573"/>
      <c r="O65" s="573"/>
      <c r="P65" s="573"/>
    </row>
    <row r="67" ht="18.75">
      <c r="A67" s="102" t="s">
        <v>361</v>
      </c>
    </row>
    <row r="68" ht="19.5" thickBot="1"/>
    <row r="69" spans="1:16" ht="34.5" customHeight="1" thickBot="1">
      <c r="A69" s="126" t="s">
        <v>94</v>
      </c>
      <c r="B69" s="583" t="s">
        <v>95</v>
      </c>
      <c r="C69" s="562"/>
      <c r="D69" s="562"/>
      <c r="E69" s="562"/>
      <c r="F69" s="562"/>
      <c r="G69" s="562"/>
      <c r="H69" s="562"/>
      <c r="I69" s="562"/>
      <c r="J69" s="587"/>
      <c r="K69" s="129" t="s">
        <v>12</v>
      </c>
      <c r="L69" s="129" t="s">
        <v>13</v>
      </c>
      <c r="M69" s="129" t="s">
        <v>90</v>
      </c>
      <c r="N69" s="129" t="s">
        <v>85</v>
      </c>
      <c r="O69" s="583" t="s">
        <v>96</v>
      </c>
      <c r="P69" s="584"/>
    </row>
    <row r="70" spans="1:16" ht="18.75">
      <c r="A70" s="127">
        <v>1</v>
      </c>
      <c r="B70" s="588">
        <v>2</v>
      </c>
      <c r="C70" s="589"/>
      <c r="D70" s="589"/>
      <c r="E70" s="589"/>
      <c r="F70" s="589"/>
      <c r="G70" s="589"/>
      <c r="H70" s="589"/>
      <c r="I70" s="589"/>
      <c r="J70" s="590"/>
      <c r="K70" s="127">
        <v>3</v>
      </c>
      <c r="L70" s="127">
        <v>4</v>
      </c>
      <c r="M70" s="127">
        <v>5</v>
      </c>
      <c r="N70" s="127">
        <v>6</v>
      </c>
      <c r="O70" s="588">
        <v>7</v>
      </c>
      <c r="P70" s="590"/>
    </row>
    <row r="71" spans="1:16" ht="18.75">
      <c r="A71" s="123"/>
      <c r="B71" s="585" t="s">
        <v>152</v>
      </c>
      <c r="C71" s="556"/>
      <c r="D71" s="556"/>
      <c r="E71" s="556"/>
      <c r="F71" s="556"/>
      <c r="G71" s="556"/>
      <c r="H71" s="556"/>
      <c r="I71" s="556"/>
      <c r="J71" s="557"/>
      <c r="K71" s="124"/>
      <c r="L71" s="124"/>
      <c r="M71" s="124"/>
      <c r="N71" s="124"/>
      <c r="O71" s="581"/>
      <c r="P71" s="582"/>
    </row>
    <row r="72" spans="1:16" ht="36" customHeight="1">
      <c r="A72" s="123"/>
      <c r="B72" s="555" t="s">
        <v>212</v>
      </c>
      <c r="C72" s="556"/>
      <c r="D72" s="556"/>
      <c r="E72" s="556"/>
      <c r="F72" s="556"/>
      <c r="G72" s="556"/>
      <c r="H72" s="556"/>
      <c r="I72" s="556"/>
      <c r="J72" s="557"/>
      <c r="K72" s="124" t="s">
        <v>57</v>
      </c>
      <c r="L72" s="124"/>
      <c r="M72" s="131">
        <f>N52</f>
        <v>3102095</v>
      </c>
      <c r="N72" s="131"/>
      <c r="O72" s="586">
        <f>M72+N72</f>
        <v>3102095</v>
      </c>
      <c r="P72" s="592"/>
    </row>
    <row r="73" spans="1:16" ht="18.75">
      <c r="A73" s="123">
        <v>1</v>
      </c>
      <c r="B73" s="585" t="s">
        <v>442</v>
      </c>
      <c r="C73" s="556"/>
      <c r="D73" s="556"/>
      <c r="E73" s="556"/>
      <c r="F73" s="556"/>
      <c r="G73" s="556"/>
      <c r="H73" s="556"/>
      <c r="I73" s="556"/>
      <c r="J73" s="557"/>
      <c r="K73" s="124"/>
      <c r="L73" s="130"/>
      <c r="M73" s="124"/>
      <c r="N73" s="124"/>
      <c r="O73" s="581"/>
      <c r="P73" s="582"/>
    </row>
    <row r="74" spans="1:16" ht="19.5" customHeight="1">
      <c r="A74" s="123"/>
      <c r="B74" s="555" t="s">
        <v>79</v>
      </c>
      <c r="C74" s="556"/>
      <c r="D74" s="556"/>
      <c r="E74" s="556"/>
      <c r="F74" s="556"/>
      <c r="G74" s="556"/>
      <c r="H74" s="556"/>
      <c r="I74" s="556"/>
      <c r="J74" s="557"/>
      <c r="K74" s="124" t="s">
        <v>38</v>
      </c>
      <c r="L74" s="130" t="s">
        <v>213</v>
      </c>
      <c r="M74" s="124">
        <v>13</v>
      </c>
      <c r="N74" s="124"/>
      <c r="O74" s="581">
        <v>13</v>
      </c>
      <c r="P74" s="582"/>
    </row>
    <row r="75" spans="1:16" ht="18.75">
      <c r="A75" s="123">
        <v>2</v>
      </c>
      <c r="B75" s="585" t="s">
        <v>444</v>
      </c>
      <c r="C75" s="556"/>
      <c r="D75" s="556"/>
      <c r="E75" s="556"/>
      <c r="F75" s="556"/>
      <c r="G75" s="556"/>
      <c r="H75" s="556"/>
      <c r="I75" s="556"/>
      <c r="J75" s="557"/>
      <c r="K75" s="124"/>
      <c r="L75" s="130"/>
      <c r="M75" s="124"/>
      <c r="N75" s="124"/>
      <c r="O75" s="581"/>
      <c r="P75" s="582"/>
    </row>
    <row r="76" spans="1:16" ht="33.75" customHeight="1">
      <c r="A76" s="123"/>
      <c r="B76" s="555" t="s">
        <v>220</v>
      </c>
      <c r="C76" s="556"/>
      <c r="D76" s="556"/>
      <c r="E76" s="556"/>
      <c r="F76" s="556"/>
      <c r="G76" s="556"/>
      <c r="H76" s="556"/>
      <c r="I76" s="556"/>
      <c r="J76" s="557"/>
      <c r="K76" s="124" t="s">
        <v>58</v>
      </c>
      <c r="L76" s="135" t="s">
        <v>54</v>
      </c>
      <c r="M76" s="124">
        <v>4000</v>
      </c>
      <c r="N76" s="124"/>
      <c r="O76" s="581">
        <v>4000</v>
      </c>
      <c r="P76" s="582"/>
    </row>
    <row r="77" spans="1:16" ht="29.25" customHeight="1">
      <c r="A77" s="123"/>
      <c r="B77" s="555" t="s">
        <v>505</v>
      </c>
      <c r="C77" s="556"/>
      <c r="D77" s="556"/>
      <c r="E77" s="556"/>
      <c r="F77" s="556"/>
      <c r="G77" s="556"/>
      <c r="H77" s="556"/>
      <c r="I77" s="556"/>
      <c r="J77" s="557"/>
      <c r="K77" s="124" t="s">
        <v>58</v>
      </c>
      <c r="L77" s="135" t="s">
        <v>54</v>
      </c>
      <c r="M77" s="124">
        <v>90</v>
      </c>
      <c r="N77" s="124"/>
      <c r="O77" s="581">
        <v>90</v>
      </c>
      <c r="P77" s="582"/>
    </row>
    <row r="78" spans="1:16" ht="18.75">
      <c r="A78" s="123">
        <v>3</v>
      </c>
      <c r="B78" s="585" t="s">
        <v>451</v>
      </c>
      <c r="C78" s="556"/>
      <c r="D78" s="556"/>
      <c r="E78" s="556"/>
      <c r="F78" s="556"/>
      <c r="G78" s="556"/>
      <c r="H78" s="556"/>
      <c r="I78" s="556"/>
      <c r="J78" s="557"/>
      <c r="K78" s="124"/>
      <c r="L78" s="135"/>
      <c r="M78" s="124"/>
      <c r="N78" s="124"/>
      <c r="O78" s="581"/>
      <c r="P78" s="582"/>
    </row>
    <row r="79" spans="1:16" ht="34.5" customHeight="1">
      <c r="A79" s="123"/>
      <c r="B79" s="555" t="s">
        <v>214</v>
      </c>
      <c r="C79" s="556"/>
      <c r="D79" s="556"/>
      <c r="E79" s="556"/>
      <c r="F79" s="556"/>
      <c r="G79" s="556"/>
      <c r="H79" s="556"/>
      <c r="I79" s="556"/>
      <c r="J79" s="557"/>
      <c r="K79" s="124" t="s">
        <v>58</v>
      </c>
      <c r="L79" s="135" t="s">
        <v>54</v>
      </c>
      <c r="M79" s="132">
        <v>307.6923076923077</v>
      </c>
      <c r="N79" s="124"/>
      <c r="O79" s="591">
        <f>O76/O74</f>
        <v>307.6923076923077</v>
      </c>
      <c r="P79" s="582"/>
    </row>
    <row r="80" spans="1:16" ht="18.75" customHeight="1">
      <c r="A80" s="123"/>
      <c r="B80" s="555" t="s">
        <v>215</v>
      </c>
      <c r="C80" s="556"/>
      <c r="D80" s="556"/>
      <c r="E80" s="556"/>
      <c r="F80" s="556"/>
      <c r="G80" s="556"/>
      <c r="H80" s="556"/>
      <c r="I80" s="556"/>
      <c r="J80" s="557"/>
      <c r="K80" s="124" t="s">
        <v>57</v>
      </c>
      <c r="L80" s="135"/>
      <c r="M80" s="131">
        <f>M72/M74</f>
        <v>238622.6923076923</v>
      </c>
      <c r="N80" s="131"/>
      <c r="O80" s="586">
        <f>O72/O74</f>
        <v>238622.6923076923</v>
      </c>
      <c r="P80" s="582"/>
    </row>
    <row r="81" spans="1:16" ht="18.75">
      <c r="A81" s="123">
        <v>4</v>
      </c>
      <c r="B81" s="585" t="s">
        <v>446</v>
      </c>
      <c r="C81" s="556"/>
      <c r="D81" s="556"/>
      <c r="E81" s="556"/>
      <c r="F81" s="556"/>
      <c r="G81" s="556"/>
      <c r="H81" s="556"/>
      <c r="I81" s="556"/>
      <c r="J81" s="557"/>
      <c r="K81" s="124"/>
      <c r="L81" s="135"/>
      <c r="M81" s="124"/>
      <c r="N81" s="124"/>
      <c r="O81" s="581"/>
      <c r="P81" s="582"/>
    </row>
    <row r="82" spans="1:16" ht="16.5" customHeight="1">
      <c r="A82" s="123"/>
      <c r="B82" s="555" t="s">
        <v>383</v>
      </c>
      <c r="C82" s="556"/>
      <c r="D82" s="556"/>
      <c r="E82" s="556"/>
      <c r="F82" s="556"/>
      <c r="G82" s="556"/>
      <c r="H82" s="556"/>
      <c r="I82" s="556"/>
      <c r="J82" s="557"/>
      <c r="K82" s="124" t="s">
        <v>42</v>
      </c>
      <c r="L82" s="135"/>
      <c r="M82" s="124">
        <v>90</v>
      </c>
      <c r="N82" s="124"/>
      <c r="O82" s="581">
        <v>90</v>
      </c>
      <c r="P82" s="582"/>
    </row>
    <row r="83" spans="1:16" ht="20.25" customHeight="1">
      <c r="A83" s="123"/>
      <c r="B83" s="585" t="s">
        <v>153</v>
      </c>
      <c r="C83" s="556"/>
      <c r="D83" s="556"/>
      <c r="E83" s="556"/>
      <c r="F83" s="556"/>
      <c r="G83" s="556"/>
      <c r="H83" s="556"/>
      <c r="I83" s="556"/>
      <c r="J83" s="557"/>
      <c r="K83" s="124"/>
      <c r="L83" s="135"/>
      <c r="M83" s="124"/>
      <c r="N83" s="124"/>
      <c r="O83" s="581"/>
      <c r="P83" s="582"/>
    </row>
    <row r="84" spans="1:16" ht="15.75" customHeight="1">
      <c r="A84" s="123"/>
      <c r="B84" s="555" t="s">
        <v>26</v>
      </c>
      <c r="C84" s="556"/>
      <c r="D84" s="556"/>
      <c r="E84" s="556"/>
      <c r="F84" s="556"/>
      <c r="G84" s="556"/>
      <c r="H84" s="556"/>
      <c r="I84" s="556"/>
      <c r="J84" s="557"/>
      <c r="K84" s="124" t="s">
        <v>57</v>
      </c>
      <c r="L84" s="135" t="s">
        <v>43</v>
      </c>
      <c r="M84" s="124">
        <v>25800</v>
      </c>
      <c r="N84" s="124"/>
      <c r="O84" s="581">
        <f>N53</f>
        <v>25800</v>
      </c>
      <c r="P84" s="582"/>
    </row>
    <row r="85" spans="1:16" ht="18.75">
      <c r="A85" s="123">
        <v>1</v>
      </c>
      <c r="B85" s="585" t="s">
        <v>442</v>
      </c>
      <c r="C85" s="556"/>
      <c r="D85" s="556"/>
      <c r="E85" s="556"/>
      <c r="F85" s="556"/>
      <c r="G85" s="556"/>
      <c r="H85" s="556"/>
      <c r="I85" s="556"/>
      <c r="J85" s="557"/>
      <c r="K85" s="124"/>
      <c r="L85" s="124"/>
      <c r="M85" s="124"/>
      <c r="N85" s="124"/>
      <c r="O85" s="581"/>
      <c r="P85" s="582"/>
    </row>
    <row r="86" spans="1:16" ht="17.25" customHeight="1">
      <c r="A86" s="123"/>
      <c r="B86" s="555" t="s">
        <v>174</v>
      </c>
      <c r="C86" s="556"/>
      <c r="D86" s="556"/>
      <c r="E86" s="556"/>
      <c r="F86" s="556"/>
      <c r="G86" s="556"/>
      <c r="H86" s="556"/>
      <c r="I86" s="556"/>
      <c r="J86" s="557"/>
      <c r="K86" s="124"/>
      <c r="L86" s="124"/>
      <c r="M86" s="124">
        <v>25800</v>
      </c>
      <c r="N86" s="124"/>
      <c r="O86" s="581">
        <f>O88+O89+O90</f>
        <v>25800</v>
      </c>
      <c r="P86" s="582"/>
    </row>
    <row r="87" spans="1:16" ht="18.75">
      <c r="A87" s="123"/>
      <c r="B87" s="555" t="s">
        <v>156</v>
      </c>
      <c r="C87" s="556"/>
      <c r="D87" s="556"/>
      <c r="E87" s="556"/>
      <c r="F87" s="556"/>
      <c r="G87" s="556"/>
      <c r="H87" s="556"/>
      <c r="I87" s="556"/>
      <c r="J87" s="557"/>
      <c r="K87" s="124"/>
      <c r="L87" s="124"/>
      <c r="M87" s="124"/>
      <c r="N87" s="124"/>
      <c r="O87" s="581"/>
      <c r="P87" s="582"/>
    </row>
    <row r="88" spans="1:16" ht="15.75" customHeight="1">
      <c r="A88" s="123"/>
      <c r="B88" s="555" t="s">
        <v>157</v>
      </c>
      <c r="C88" s="556"/>
      <c r="D88" s="556"/>
      <c r="E88" s="556"/>
      <c r="F88" s="556"/>
      <c r="G88" s="556"/>
      <c r="H88" s="556"/>
      <c r="I88" s="556"/>
      <c r="J88" s="557"/>
      <c r="K88" s="124" t="s">
        <v>57</v>
      </c>
      <c r="L88" s="124"/>
      <c r="M88" s="124">
        <v>4065</v>
      </c>
      <c r="N88" s="124"/>
      <c r="O88" s="581">
        <v>4065</v>
      </c>
      <c r="P88" s="582"/>
    </row>
    <row r="89" spans="1:16" ht="16.5" customHeight="1">
      <c r="A89" s="123"/>
      <c r="B89" s="555" t="s">
        <v>158</v>
      </c>
      <c r="C89" s="556"/>
      <c r="D89" s="556"/>
      <c r="E89" s="556"/>
      <c r="F89" s="556"/>
      <c r="G89" s="556"/>
      <c r="H89" s="556"/>
      <c r="I89" s="556"/>
      <c r="J89" s="557"/>
      <c r="K89" s="124" t="s">
        <v>57</v>
      </c>
      <c r="L89" s="124"/>
      <c r="M89" s="124">
        <v>5415</v>
      </c>
      <c r="N89" s="124"/>
      <c r="O89" s="581">
        <v>5415</v>
      </c>
      <c r="P89" s="582"/>
    </row>
    <row r="90" spans="1:16" ht="16.5" customHeight="1">
      <c r="A90" s="123"/>
      <c r="B90" s="555" t="s">
        <v>159</v>
      </c>
      <c r="C90" s="556"/>
      <c r="D90" s="556"/>
      <c r="E90" s="556"/>
      <c r="F90" s="556"/>
      <c r="G90" s="556"/>
      <c r="H90" s="556"/>
      <c r="I90" s="556"/>
      <c r="J90" s="557"/>
      <c r="K90" s="124" t="s">
        <v>57</v>
      </c>
      <c r="L90" s="124"/>
      <c r="M90" s="124">
        <v>16320</v>
      </c>
      <c r="N90" s="124"/>
      <c r="O90" s="581">
        <v>16320</v>
      </c>
      <c r="P90" s="582"/>
    </row>
    <row r="91" spans="1:16" ht="15.75" customHeight="1">
      <c r="A91" s="123"/>
      <c r="B91" s="555" t="s">
        <v>160</v>
      </c>
      <c r="C91" s="556"/>
      <c r="D91" s="556"/>
      <c r="E91" s="556"/>
      <c r="F91" s="556"/>
      <c r="G91" s="556"/>
      <c r="H91" s="556"/>
      <c r="I91" s="556"/>
      <c r="J91" s="557"/>
      <c r="K91" s="124" t="s">
        <v>193</v>
      </c>
      <c r="L91" s="124"/>
      <c r="M91" s="124">
        <v>77.25</v>
      </c>
      <c r="N91" s="124"/>
      <c r="O91" s="581">
        <v>77.25</v>
      </c>
      <c r="P91" s="582"/>
    </row>
    <row r="92" spans="1:16" ht="18.75" customHeight="1">
      <c r="A92" s="123">
        <v>2</v>
      </c>
      <c r="B92" s="585" t="s">
        <v>444</v>
      </c>
      <c r="C92" s="556"/>
      <c r="D92" s="556"/>
      <c r="E92" s="556"/>
      <c r="F92" s="556"/>
      <c r="G92" s="556"/>
      <c r="H92" s="556"/>
      <c r="I92" s="556"/>
      <c r="J92" s="557"/>
      <c r="K92" s="124"/>
      <c r="L92" s="124"/>
      <c r="M92" s="124"/>
      <c r="N92" s="124"/>
      <c r="O92" s="581"/>
      <c r="P92" s="582"/>
    </row>
    <row r="93" spans="1:16" ht="15.75" customHeight="1">
      <c r="A93" s="123"/>
      <c r="B93" s="555" t="s">
        <v>161</v>
      </c>
      <c r="C93" s="556"/>
      <c r="D93" s="556"/>
      <c r="E93" s="556"/>
      <c r="F93" s="556"/>
      <c r="G93" s="556"/>
      <c r="H93" s="556"/>
      <c r="I93" s="556"/>
      <c r="J93" s="557"/>
      <c r="K93" s="124"/>
      <c r="L93" s="124"/>
      <c r="M93" s="124"/>
      <c r="N93" s="124"/>
      <c r="O93" s="581"/>
      <c r="P93" s="582"/>
    </row>
    <row r="94" spans="1:16" s="134" customFormat="1" ht="15" customHeight="1">
      <c r="A94" s="133"/>
      <c r="B94" s="602" t="s">
        <v>122</v>
      </c>
      <c r="C94" s="603"/>
      <c r="D94" s="603"/>
      <c r="E94" s="603"/>
      <c r="F94" s="603"/>
      <c r="G94" s="603"/>
      <c r="H94" s="603"/>
      <c r="I94" s="603"/>
      <c r="J94" s="604"/>
      <c r="K94" s="132" t="s">
        <v>127</v>
      </c>
      <c r="L94" s="132"/>
      <c r="M94" s="132">
        <v>15</v>
      </c>
      <c r="N94" s="132"/>
      <c r="O94" s="591">
        <v>15</v>
      </c>
      <c r="P94" s="594"/>
    </row>
    <row r="95" spans="1:16" ht="15" customHeight="1">
      <c r="A95" s="123"/>
      <c r="B95" s="555" t="s">
        <v>123</v>
      </c>
      <c r="C95" s="556"/>
      <c r="D95" s="556"/>
      <c r="E95" s="556"/>
      <c r="F95" s="556"/>
      <c r="G95" s="556"/>
      <c r="H95" s="556"/>
      <c r="I95" s="556"/>
      <c r="J95" s="557"/>
      <c r="K95" s="124" t="s">
        <v>45</v>
      </c>
      <c r="L95" s="124"/>
      <c r="M95" s="124">
        <v>150</v>
      </c>
      <c r="N95" s="124"/>
      <c r="O95" s="591">
        <v>150</v>
      </c>
      <c r="P95" s="582"/>
    </row>
    <row r="96" spans="1:16" ht="15" customHeight="1">
      <c r="A96" s="123"/>
      <c r="B96" s="555" t="s">
        <v>124</v>
      </c>
      <c r="C96" s="556"/>
      <c r="D96" s="556"/>
      <c r="E96" s="556"/>
      <c r="F96" s="556"/>
      <c r="G96" s="556"/>
      <c r="H96" s="556"/>
      <c r="I96" s="556"/>
      <c r="J96" s="557"/>
      <c r="K96" s="124" t="s">
        <v>194</v>
      </c>
      <c r="L96" s="124"/>
      <c r="M96" s="124">
        <v>6250</v>
      </c>
      <c r="N96" s="124"/>
      <c r="O96" s="591">
        <v>6250</v>
      </c>
      <c r="P96" s="580"/>
    </row>
    <row r="97" spans="1:16" ht="18" customHeight="1">
      <c r="A97" s="123">
        <v>3</v>
      </c>
      <c r="B97" s="585" t="s">
        <v>451</v>
      </c>
      <c r="C97" s="556"/>
      <c r="D97" s="556"/>
      <c r="E97" s="556"/>
      <c r="F97" s="556"/>
      <c r="G97" s="556"/>
      <c r="H97" s="556"/>
      <c r="I97" s="556"/>
      <c r="J97" s="557"/>
      <c r="K97" s="124"/>
      <c r="L97" s="124"/>
      <c r="M97" s="124"/>
      <c r="N97" s="124"/>
      <c r="O97" s="581"/>
      <c r="P97" s="582"/>
    </row>
    <row r="98" spans="1:16" ht="15" customHeight="1">
      <c r="A98" s="123"/>
      <c r="B98" s="555" t="s">
        <v>162</v>
      </c>
      <c r="C98" s="556"/>
      <c r="D98" s="556"/>
      <c r="E98" s="556"/>
      <c r="F98" s="556"/>
      <c r="G98" s="556"/>
      <c r="H98" s="556"/>
      <c r="I98" s="556"/>
      <c r="J98" s="557"/>
      <c r="K98" s="124"/>
      <c r="L98" s="124"/>
      <c r="M98" s="124"/>
      <c r="N98" s="124"/>
      <c r="O98" s="579"/>
      <c r="P98" s="580"/>
    </row>
    <row r="99" spans="1:16" ht="15" customHeight="1">
      <c r="A99" s="123"/>
      <c r="B99" s="555" t="s">
        <v>163</v>
      </c>
      <c r="C99" s="556"/>
      <c r="D99" s="556"/>
      <c r="E99" s="556"/>
      <c r="F99" s="556"/>
      <c r="G99" s="556"/>
      <c r="H99" s="556"/>
      <c r="I99" s="556"/>
      <c r="J99" s="557"/>
      <c r="K99" s="124" t="s">
        <v>127</v>
      </c>
      <c r="L99" s="124"/>
      <c r="M99" s="131">
        <v>0.1941747572815534</v>
      </c>
      <c r="N99" s="124"/>
      <c r="O99" s="593">
        <f>O94/O91</f>
        <v>0.1941747572815534</v>
      </c>
      <c r="P99" s="580"/>
    </row>
    <row r="100" spans="1:16" ht="15" customHeight="1">
      <c r="A100" s="123"/>
      <c r="B100" s="555" t="s">
        <v>164</v>
      </c>
      <c r="C100" s="556"/>
      <c r="D100" s="556"/>
      <c r="E100" s="556"/>
      <c r="F100" s="556"/>
      <c r="G100" s="556"/>
      <c r="H100" s="556"/>
      <c r="I100" s="556"/>
      <c r="J100" s="557"/>
      <c r="K100" s="124" t="s">
        <v>45</v>
      </c>
      <c r="L100" s="124"/>
      <c r="M100" s="131">
        <v>1.941747572815534</v>
      </c>
      <c r="N100" s="124"/>
      <c r="O100" s="593">
        <f>O95/O91</f>
        <v>1.941747572815534</v>
      </c>
      <c r="P100" s="580"/>
    </row>
    <row r="101" spans="1:16" ht="15" customHeight="1">
      <c r="A101" s="123"/>
      <c r="B101" s="555" t="s">
        <v>165</v>
      </c>
      <c r="C101" s="556"/>
      <c r="D101" s="556"/>
      <c r="E101" s="556"/>
      <c r="F101" s="556"/>
      <c r="G101" s="556"/>
      <c r="H101" s="556"/>
      <c r="I101" s="556"/>
      <c r="J101" s="557"/>
      <c r="K101" s="124" t="s">
        <v>194</v>
      </c>
      <c r="L101" s="124"/>
      <c r="M101" s="131">
        <v>80.90614886731392</v>
      </c>
      <c r="N101" s="124"/>
      <c r="O101" s="593">
        <f>O96/O91</f>
        <v>80.90614886731392</v>
      </c>
      <c r="P101" s="580"/>
    </row>
    <row r="102" spans="1:16" ht="18.75">
      <c r="A102" s="123">
        <v>4</v>
      </c>
      <c r="B102" s="585" t="s">
        <v>446</v>
      </c>
      <c r="C102" s="556"/>
      <c r="D102" s="556"/>
      <c r="E102" s="556"/>
      <c r="F102" s="556"/>
      <c r="G102" s="556"/>
      <c r="H102" s="556"/>
      <c r="I102" s="556"/>
      <c r="J102" s="557"/>
      <c r="K102" s="124"/>
      <c r="L102" s="124"/>
      <c r="M102" s="124"/>
      <c r="N102" s="124"/>
      <c r="O102" s="579"/>
      <c r="P102" s="580"/>
    </row>
    <row r="103" spans="1:16" ht="18.75">
      <c r="A103" s="123"/>
      <c r="B103" s="555" t="s">
        <v>132</v>
      </c>
      <c r="C103" s="556"/>
      <c r="D103" s="556"/>
      <c r="E103" s="556"/>
      <c r="F103" s="556"/>
      <c r="G103" s="556"/>
      <c r="H103" s="556"/>
      <c r="I103" s="556"/>
      <c r="J103" s="557"/>
      <c r="K103" s="124"/>
      <c r="L103" s="124"/>
      <c r="M103" s="124"/>
      <c r="N103" s="124"/>
      <c r="O103" s="579"/>
      <c r="P103" s="580"/>
    </row>
    <row r="104" spans="1:16" ht="18.75">
      <c r="A104" s="123"/>
      <c r="B104" s="555" t="s">
        <v>133</v>
      </c>
      <c r="C104" s="556"/>
      <c r="D104" s="556"/>
      <c r="E104" s="556"/>
      <c r="F104" s="556"/>
      <c r="G104" s="556"/>
      <c r="H104" s="556"/>
      <c r="I104" s="556"/>
      <c r="J104" s="557"/>
      <c r="K104" s="124" t="s">
        <v>127</v>
      </c>
      <c r="L104" s="124"/>
      <c r="M104" s="124"/>
      <c r="N104" s="124"/>
      <c r="O104" s="579"/>
      <c r="P104" s="580"/>
    </row>
    <row r="105" spans="1:16" ht="18.75">
      <c r="A105" s="123"/>
      <c r="B105" s="555" t="s">
        <v>134</v>
      </c>
      <c r="C105" s="556"/>
      <c r="D105" s="556"/>
      <c r="E105" s="556"/>
      <c r="F105" s="556"/>
      <c r="G105" s="556"/>
      <c r="H105" s="556"/>
      <c r="I105" s="556"/>
      <c r="J105" s="557"/>
      <c r="K105" s="124" t="s">
        <v>45</v>
      </c>
      <c r="L105" s="124"/>
      <c r="M105" s="124"/>
      <c r="N105" s="124"/>
      <c r="O105" s="579"/>
      <c r="P105" s="580"/>
    </row>
    <row r="106" spans="1:16" ht="18.75">
      <c r="A106" s="123"/>
      <c r="B106" s="555" t="s">
        <v>135</v>
      </c>
      <c r="C106" s="556"/>
      <c r="D106" s="556"/>
      <c r="E106" s="556"/>
      <c r="F106" s="556"/>
      <c r="G106" s="556"/>
      <c r="H106" s="556"/>
      <c r="I106" s="556"/>
      <c r="J106" s="557"/>
      <c r="K106" s="124" t="s">
        <v>194</v>
      </c>
      <c r="L106" s="124"/>
      <c r="M106" s="124"/>
      <c r="N106" s="124"/>
      <c r="O106" s="579"/>
      <c r="P106" s="580"/>
    </row>
    <row r="107" spans="1:16" ht="15" customHeight="1">
      <c r="A107" s="123"/>
      <c r="B107" s="555" t="s">
        <v>136</v>
      </c>
      <c r="C107" s="556"/>
      <c r="D107" s="556"/>
      <c r="E107" s="556"/>
      <c r="F107" s="556"/>
      <c r="G107" s="556"/>
      <c r="H107" s="556"/>
      <c r="I107" s="556"/>
      <c r="J107" s="557"/>
      <c r="K107" s="124" t="s">
        <v>57</v>
      </c>
      <c r="L107" s="124"/>
      <c r="M107" s="124"/>
      <c r="N107" s="124"/>
      <c r="O107" s="579"/>
      <c r="P107" s="580"/>
    </row>
    <row r="111" spans="2:9" ht="18.75">
      <c r="B111" s="102" t="s">
        <v>103</v>
      </c>
      <c r="I111" s="102" t="s">
        <v>102</v>
      </c>
    </row>
    <row r="116" spans="2:9" ht="18.75">
      <c r="B116" s="102" t="s">
        <v>19</v>
      </c>
      <c r="I116" s="102" t="s">
        <v>104</v>
      </c>
    </row>
    <row r="117" ht="18.75">
      <c r="B117" s="102" t="s">
        <v>53</v>
      </c>
    </row>
  </sheetData>
  <sheetProtection/>
  <mergeCells count="151">
    <mergeCell ref="B29:O29"/>
    <mergeCell ref="B103:J103"/>
    <mergeCell ref="B104:J104"/>
    <mergeCell ref="B105:J105"/>
    <mergeCell ref="B106:J106"/>
    <mergeCell ref="B107:J107"/>
    <mergeCell ref="B97:J97"/>
    <mergeCell ref="B98:J98"/>
    <mergeCell ref="B99:J99"/>
    <mergeCell ref="B100:J100"/>
    <mergeCell ref="B101:J101"/>
    <mergeCell ref="B102:J102"/>
    <mergeCell ref="B91:J91"/>
    <mergeCell ref="B92:J92"/>
    <mergeCell ref="B93:J93"/>
    <mergeCell ref="B94:J94"/>
    <mergeCell ref="B95:J95"/>
    <mergeCell ref="B96:J96"/>
    <mergeCell ref="B85:J85"/>
    <mergeCell ref="B86:J86"/>
    <mergeCell ref="B87:J87"/>
    <mergeCell ref="B88:J88"/>
    <mergeCell ref="B89:J89"/>
    <mergeCell ref="B90:J90"/>
    <mergeCell ref="B79:J79"/>
    <mergeCell ref="B80:J80"/>
    <mergeCell ref="B81:J81"/>
    <mergeCell ref="B82:J82"/>
    <mergeCell ref="B83:J83"/>
    <mergeCell ref="B84:J84"/>
    <mergeCell ref="B37:O37"/>
    <mergeCell ref="B38:O38"/>
    <mergeCell ref="A35:O35"/>
    <mergeCell ref="B50:I50"/>
    <mergeCell ref="B44:O44"/>
    <mergeCell ref="B45:O45"/>
    <mergeCell ref="L50:M50"/>
    <mergeCell ref="N50:O50"/>
    <mergeCell ref="J50:K50"/>
    <mergeCell ref="O104:P104"/>
    <mergeCell ref="O105:P105"/>
    <mergeCell ref="O102:P102"/>
    <mergeCell ref="O103:P103"/>
    <mergeCell ref="O100:P100"/>
    <mergeCell ref="O101:P101"/>
    <mergeCell ref="O98:P98"/>
    <mergeCell ref="O99:P99"/>
    <mergeCell ref="O96:P96"/>
    <mergeCell ref="O97:P97"/>
    <mergeCell ref="O94:P94"/>
    <mergeCell ref="O95:P95"/>
    <mergeCell ref="O92:P92"/>
    <mergeCell ref="O93:P93"/>
    <mergeCell ref="O90:P90"/>
    <mergeCell ref="O91:P91"/>
    <mergeCell ref="O88:P88"/>
    <mergeCell ref="O89:P89"/>
    <mergeCell ref="O86:P86"/>
    <mergeCell ref="O87:P87"/>
    <mergeCell ref="O84:P84"/>
    <mergeCell ref="O85:P85"/>
    <mergeCell ref="O82:P82"/>
    <mergeCell ref="O83:P83"/>
    <mergeCell ref="O81:P81"/>
    <mergeCell ref="O78:P78"/>
    <mergeCell ref="O79:P79"/>
    <mergeCell ref="O70:P70"/>
    <mergeCell ref="O73:P73"/>
    <mergeCell ref="O77:P77"/>
    <mergeCell ref="O76:P76"/>
    <mergeCell ref="O74:P74"/>
    <mergeCell ref="O71:P71"/>
    <mergeCell ref="O72:P72"/>
    <mergeCell ref="L51:M51"/>
    <mergeCell ref="L52:M52"/>
    <mergeCell ref="K64:M64"/>
    <mergeCell ref="N64:P64"/>
    <mergeCell ref="K65:M65"/>
    <mergeCell ref="N65:P65"/>
    <mergeCell ref="K62:M62"/>
    <mergeCell ref="N62:P62"/>
    <mergeCell ref="K63:M63"/>
    <mergeCell ref="N63:P63"/>
    <mergeCell ref="B71:J71"/>
    <mergeCell ref="A65:G65"/>
    <mergeCell ref="H63:J63"/>
    <mergeCell ref="A60:G60"/>
    <mergeCell ref="A61:G61"/>
    <mergeCell ref="H60:J60"/>
    <mergeCell ref="A62:G62"/>
    <mergeCell ref="A63:G63"/>
    <mergeCell ref="A64:G64"/>
    <mergeCell ref="B77:J77"/>
    <mergeCell ref="B78:J78"/>
    <mergeCell ref="O80:P80"/>
    <mergeCell ref="B69:J69"/>
    <mergeCell ref="B73:J73"/>
    <mergeCell ref="H62:J62"/>
    <mergeCell ref="B72:J72"/>
    <mergeCell ref="H64:J64"/>
    <mergeCell ref="H65:J65"/>
    <mergeCell ref="B70:J70"/>
    <mergeCell ref="N59:P59"/>
    <mergeCell ref="N60:P60"/>
    <mergeCell ref="K60:M60"/>
    <mergeCell ref="B74:J74"/>
    <mergeCell ref="O107:P107"/>
    <mergeCell ref="O106:P106"/>
    <mergeCell ref="O75:P75"/>
    <mergeCell ref="B76:J76"/>
    <mergeCell ref="O69:P69"/>
    <mergeCell ref="B75:J75"/>
    <mergeCell ref="L54:M54"/>
    <mergeCell ref="J51:K51"/>
    <mergeCell ref="J52:K52"/>
    <mergeCell ref="B46:O46"/>
    <mergeCell ref="B36:O36"/>
    <mergeCell ref="K61:M61"/>
    <mergeCell ref="N61:P61"/>
    <mergeCell ref="H61:J61"/>
    <mergeCell ref="H59:J59"/>
    <mergeCell ref="K59:M59"/>
    <mergeCell ref="N54:O54"/>
    <mergeCell ref="J55:K55"/>
    <mergeCell ref="L55:M55"/>
    <mergeCell ref="L53:M53"/>
    <mergeCell ref="N55:O55"/>
    <mergeCell ref="B30:P30"/>
    <mergeCell ref="B31:P31"/>
    <mergeCell ref="B33:P33"/>
    <mergeCell ref="N53:O53"/>
    <mergeCell ref="J54:K54"/>
    <mergeCell ref="B32:Q32"/>
    <mergeCell ref="B53:I53"/>
    <mergeCell ref="B54:I54"/>
    <mergeCell ref="B55:I55"/>
    <mergeCell ref="A59:G59"/>
    <mergeCell ref="J53:K53"/>
    <mergeCell ref="B51:I51"/>
    <mergeCell ref="B52:I52"/>
    <mergeCell ref="N51:O51"/>
    <mergeCell ref="N52:O52"/>
    <mergeCell ref="B27:P27"/>
    <mergeCell ref="B28:P28"/>
    <mergeCell ref="L3:P3"/>
    <mergeCell ref="A12:O12"/>
    <mergeCell ref="E15:L15"/>
    <mergeCell ref="E18:L18"/>
    <mergeCell ref="A24:O24"/>
    <mergeCell ref="A13:P13"/>
    <mergeCell ref="E20:P21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08"/>
  <sheetViews>
    <sheetView zoomScalePageLayoutView="0" workbookViewId="0" topLeftCell="A76">
      <selection activeCell="M62" sqref="M62"/>
    </sheetView>
  </sheetViews>
  <sheetFormatPr defaultColWidth="9.140625" defaultRowHeight="12.75"/>
  <cols>
    <col min="1" max="1" width="4.421875" style="0" customWidth="1"/>
    <col min="2" max="2" width="8.00390625" style="0" customWidth="1"/>
    <col min="3" max="3" width="7.8515625" style="0" customWidth="1"/>
    <col min="4" max="4" width="11.421875" style="0" customWidth="1"/>
    <col min="12" max="12" width="9.7109375" style="0" customWidth="1"/>
    <col min="13" max="13" width="10.421875" style="0" customWidth="1"/>
    <col min="14" max="14" width="10.28125" style="0" customWidth="1"/>
    <col min="16" max="16" width="4.8515625" style="0" customWidth="1"/>
    <col min="17" max="17" width="2.57421875" style="0" customWidth="1"/>
    <col min="19" max="19" width="5.421875" style="0" customWidth="1"/>
  </cols>
  <sheetData>
    <row r="1" spans="9:11" ht="12.75">
      <c r="I1" s="58" t="s">
        <v>267</v>
      </c>
      <c r="J1" s="58"/>
      <c r="K1" s="58"/>
    </row>
    <row r="2" spans="9:11" ht="12.75">
      <c r="I2" s="58" t="s">
        <v>268</v>
      </c>
      <c r="J2" s="58"/>
      <c r="K2" s="58"/>
    </row>
    <row r="3" spans="9:14" ht="12.75">
      <c r="I3" s="323" t="s">
        <v>323</v>
      </c>
      <c r="J3" s="323"/>
      <c r="K3" s="323"/>
      <c r="L3" s="323"/>
      <c r="M3" s="323"/>
      <c r="N3" s="323"/>
    </row>
    <row r="5" spans="1:16" ht="18.75">
      <c r="A5" s="2"/>
      <c r="B5" s="2"/>
      <c r="C5" s="2"/>
      <c r="D5" s="2"/>
      <c r="E5" s="2"/>
      <c r="F5" s="2"/>
      <c r="G5" s="2"/>
      <c r="H5" s="2"/>
      <c r="I5" s="106" t="s">
        <v>20</v>
      </c>
      <c r="J5" s="106"/>
      <c r="K5" s="106"/>
      <c r="L5" s="106"/>
      <c r="M5" s="106"/>
      <c r="N5" s="106"/>
      <c r="O5" s="106"/>
      <c r="P5" s="107"/>
    </row>
    <row r="6" spans="1:16" ht="18.75">
      <c r="A6" s="2"/>
      <c r="B6" s="2"/>
      <c r="C6" s="2"/>
      <c r="D6" s="2"/>
      <c r="E6" s="2"/>
      <c r="F6" s="2"/>
      <c r="G6" s="2"/>
      <c r="H6" s="2"/>
      <c r="I6" s="106" t="s">
        <v>478</v>
      </c>
      <c r="J6" s="106"/>
      <c r="K6" s="106"/>
      <c r="L6" s="106"/>
      <c r="M6" s="106"/>
      <c r="N6" s="106"/>
      <c r="O6" s="106"/>
      <c r="P6" s="107"/>
    </row>
    <row r="7" spans="1:16" ht="18.75">
      <c r="A7" s="2"/>
      <c r="B7" s="2"/>
      <c r="C7" s="2"/>
      <c r="D7" s="2"/>
      <c r="E7" s="2"/>
      <c r="F7" s="2"/>
      <c r="G7" s="2"/>
      <c r="H7" s="2"/>
      <c r="I7" s="102" t="s">
        <v>516</v>
      </c>
      <c r="J7" s="106"/>
      <c r="K7" s="106"/>
      <c r="L7" s="106"/>
      <c r="M7" s="106"/>
      <c r="N7" s="106"/>
      <c r="O7" s="106"/>
      <c r="P7" s="107"/>
    </row>
    <row r="8" spans="1:16" ht="15">
      <c r="A8" s="2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3"/>
      <c r="P8" s="3"/>
    </row>
    <row r="9" spans="1:16" ht="15">
      <c r="A9" s="2"/>
      <c r="B9" s="2"/>
      <c r="C9" s="2"/>
      <c r="D9" s="2"/>
      <c r="E9" s="2"/>
      <c r="F9" s="2"/>
      <c r="G9" s="2"/>
      <c r="H9" s="2"/>
      <c r="I9" s="3"/>
      <c r="J9" s="3"/>
      <c r="K9" s="3"/>
      <c r="L9" s="3"/>
      <c r="M9" s="3"/>
      <c r="N9" s="3"/>
      <c r="O9" s="3"/>
      <c r="P9" s="3"/>
    </row>
    <row r="10" spans="1:16" ht="15">
      <c r="A10" s="3"/>
      <c r="B10" s="3"/>
      <c r="C10" s="3"/>
      <c r="D10" s="4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5" ht="15">
      <c r="A11" s="5"/>
      <c r="B11" s="5"/>
      <c r="C11" s="5"/>
      <c r="D11" s="4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8">
      <c r="A12" s="328" t="s">
        <v>23</v>
      </c>
      <c r="B12" s="328"/>
      <c r="C12" s="328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</row>
    <row r="13" spans="1:15" ht="18">
      <c r="A13" s="328" t="s">
        <v>315</v>
      </c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</row>
    <row r="14" spans="1:15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5.75">
      <c r="A15" s="6" t="s">
        <v>0</v>
      </c>
      <c r="B15" s="61" t="s">
        <v>286</v>
      </c>
      <c r="C15" s="91"/>
      <c r="D15" s="61"/>
      <c r="E15" s="329" t="s">
        <v>47</v>
      </c>
      <c r="F15" s="329"/>
      <c r="G15" s="329"/>
      <c r="H15" s="329"/>
      <c r="I15" s="329"/>
      <c r="J15" s="329"/>
      <c r="K15" s="329"/>
      <c r="L15" s="329"/>
      <c r="M15" s="13"/>
      <c r="N15" s="13"/>
      <c r="O15" s="13"/>
    </row>
    <row r="16" spans="1:15" ht="15">
      <c r="A16" s="6" t="s">
        <v>330</v>
      </c>
      <c r="B16" s="6"/>
      <c r="C16" s="6"/>
      <c r="D16" s="60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">
      <c r="A17" s="6"/>
      <c r="B17" s="6"/>
      <c r="C17" s="6"/>
      <c r="D17" s="60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5.75">
      <c r="A18" s="14" t="s">
        <v>48</v>
      </c>
      <c r="B18" s="61" t="s">
        <v>287</v>
      </c>
      <c r="C18" s="91"/>
      <c r="D18" s="61"/>
      <c r="E18" s="329" t="s">
        <v>47</v>
      </c>
      <c r="F18" s="329"/>
      <c r="G18" s="329"/>
      <c r="H18" s="329"/>
      <c r="I18" s="329"/>
      <c r="J18" s="329"/>
      <c r="K18" s="329"/>
      <c r="L18" s="329"/>
      <c r="M18" s="13"/>
      <c r="N18" s="13"/>
      <c r="O18" s="13"/>
    </row>
    <row r="19" spans="1:15" ht="15">
      <c r="A19" s="6" t="s">
        <v>343</v>
      </c>
      <c r="B19" s="6"/>
      <c r="C19" s="6"/>
      <c r="D19" s="60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5">
      <c r="A20" s="6"/>
      <c r="B20" s="6"/>
      <c r="C20" s="6"/>
      <c r="D20" s="4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6" ht="22.5" customHeight="1">
      <c r="A21" s="6" t="s">
        <v>24</v>
      </c>
      <c r="B21" s="137" t="s">
        <v>384</v>
      </c>
      <c r="C21" s="91"/>
      <c r="D21" s="15"/>
      <c r="E21" s="611" t="s">
        <v>385</v>
      </c>
      <c r="F21" s="612"/>
      <c r="G21" s="612"/>
      <c r="H21" s="612"/>
      <c r="I21" s="612"/>
      <c r="J21" s="612"/>
      <c r="K21" s="612"/>
      <c r="L21" s="612"/>
      <c r="M21" s="612"/>
      <c r="N21" s="612"/>
      <c r="O21" s="612"/>
      <c r="P21" s="484"/>
    </row>
    <row r="22" spans="1:15" ht="15">
      <c r="A22" s="6" t="s">
        <v>51</v>
      </c>
      <c r="B22" s="6"/>
      <c r="C22" s="6"/>
      <c r="D22" s="4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29.25" customHeight="1">
      <c r="A24" s="330" t="s">
        <v>523</v>
      </c>
      <c r="B24" s="330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</row>
    <row r="25" spans="1:15" ht="21.75" customHeight="1">
      <c r="A25" s="8" t="s">
        <v>25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6" ht="15" customHeight="1">
      <c r="A26" s="105">
        <v>1</v>
      </c>
      <c r="B26" s="546" t="s">
        <v>370</v>
      </c>
      <c r="C26" s="547"/>
      <c r="D26" s="547"/>
      <c r="E26" s="547"/>
      <c r="F26" s="547"/>
      <c r="G26" s="547"/>
      <c r="H26" s="547"/>
      <c r="I26" s="547"/>
      <c r="J26" s="547"/>
      <c r="K26" s="547"/>
      <c r="L26" s="547"/>
      <c r="M26" s="547"/>
      <c r="N26" s="547"/>
      <c r="O26" s="547"/>
      <c r="P26" s="547"/>
    </row>
    <row r="27" spans="1:16" ht="15" customHeight="1">
      <c r="A27" s="105">
        <v>2</v>
      </c>
      <c r="B27" s="546" t="s">
        <v>371</v>
      </c>
      <c r="C27" s="547"/>
      <c r="D27" s="547"/>
      <c r="E27" s="547"/>
      <c r="F27" s="547"/>
      <c r="G27" s="547"/>
      <c r="H27" s="547"/>
      <c r="I27" s="547"/>
      <c r="J27" s="547"/>
      <c r="K27" s="547"/>
      <c r="L27" s="547"/>
      <c r="M27" s="547"/>
      <c r="N27" s="547"/>
      <c r="O27" s="547"/>
      <c r="P27" s="547"/>
    </row>
    <row r="28" spans="1:16" ht="15" customHeight="1">
      <c r="A28" s="105">
        <v>3</v>
      </c>
      <c r="B28" s="572" t="s">
        <v>364</v>
      </c>
      <c r="C28" s="547"/>
      <c r="D28" s="547"/>
      <c r="E28" s="547"/>
      <c r="F28" s="547"/>
      <c r="G28" s="547"/>
      <c r="H28" s="547"/>
      <c r="I28" s="547"/>
      <c r="J28" s="547"/>
      <c r="K28" s="547"/>
      <c r="L28" s="547"/>
      <c r="M28" s="547"/>
      <c r="N28" s="547"/>
      <c r="O28" s="547"/>
      <c r="P28" s="547"/>
    </row>
    <row r="29" spans="1:16" ht="15" customHeight="1">
      <c r="A29" s="120">
        <v>4</v>
      </c>
      <c r="B29" s="546" t="s">
        <v>372</v>
      </c>
      <c r="C29" s="553"/>
      <c r="D29" s="553"/>
      <c r="E29" s="553"/>
      <c r="F29" s="553"/>
      <c r="G29" s="553"/>
      <c r="H29" s="553"/>
      <c r="I29" s="553"/>
      <c r="J29" s="553"/>
      <c r="K29" s="553"/>
      <c r="L29" s="553"/>
      <c r="M29" s="553"/>
      <c r="N29" s="553"/>
      <c r="O29" s="553"/>
      <c r="P29" s="553"/>
    </row>
    <row r="30" spans="1:17" ht="31.5" customHeight="1">
      <c r="A30" s="120">
        <v>5</v>
      </c>
      <c r="B30" s="330" t="s">
        <v>447</v>
      </c>
      <c r="C30" s="333"/>
      <c r="D30" s="333"/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333"/>
      <c r="P30" s="333"/>
      <c r="Q30" s="333"/>
    </row>
    <row r="31" spans="1:16" ht="36" customHeight="1">
      <c r="A31" s="120">
        <v>6</v>
      </c>
      <c r="B31" s="546" t="str">
        <f>'ДНЗ 1010'!$B$32</f>
        <v>Рішення сесії  від 05.03.2019 №1354; Рішення сесії від 21.05.2019 №1526; Рішення бюджетної комісії від  31.05.2019 №68; Рішеня бюджетної комісії від 31.05.2019 №70; Рішення сесії від 13.06. 2019 №1580</v>
      </c>
      <c r="C31" s="546"/>
      <c r="D31" s="546"/>
      <c r="E31" s="546"/>
      <c r="F31" s="546"/>
      <c r="G31" s="546"/>
      <c r="H31" s="546"/>
      <c r="I31" s="546"/>
      <c r="J31" s="546"/>
      <c r="K31" s="546"/>
      <c r="L31" s="546"/>
      <c r="M31" s="546"/>
      <c r="N31" s="546"/>
      <c r="O31" s="546"/>
      <c r="P31" s="546"/>
    </row>
    <row r="32" spans="1:15" ht="24.75" customHeight="1" thickBot="1">
      <c r="A32" s="332" t="s">
        <v>415</v>
      </c>
      <c r="B32" s="332"/>
      <c r="C32" s="332"/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</row>
    <row r="33" spans="1:15" ht="15" customHeight="1" thickBot="1">
      <c r="A33" s="27" t="s">
        <v>84</v>
      </c>
      <c r="B33" s="437" t="s">
        <v>352</v>
      </c>
      <c r="C33" s="437"/>
      <c r="D33" s="437"/>
      <c r="E33" s="437"/>
      <c r="F33" s="437"/>
      <c r="G33" s="437"/>
      <c r="H33" s="437"/>
      <c r="I33" s="437"/>
      <c r="J33" s="437"/>
      <c r="K33" s="437"/>
      <c r="L33" s="438"/>
      <c r="M33" s="438"/>
      <c r="N33" s="438"/>
      <c r="O33" s="439"/>
    </row>
    <row r="34" spans="1:15" ht="28.5" customHeight="1">
      <c r="A34" s="82">
        <v>1</v>
      </c>
      <c r="B34" s="430" t="s">
        <v>419</v>
      </c>
      <c r="C34" s="431"/>
      <c r="D34" s="431"/>
      <c r="E34" s="431"/>
      <c r="F34" s="431"/>
      <c r="G34" s="431"/>
      <c r="H34" s="431"/>
      <c r="I34" s="431"/>
      <c r="J34" s="431"/>
      <c r="K34" s="431"/>
      <c r="L34" s="431"/>
      <c r="M34" s="431"/>
      <c r="N34" s="431"/>
      <c r="O34" s="432"/>
    </row>
    <row r="35" spans="1:15" ht="15" customHeight="1" hidden="1">
      <c r="A35" s="82"/>
      <c r="B35" s="392"/>
      <c r="C35" s="260"/>
      <c r="D35" s="260"/>
      <c r="E35" s="260"/>
      <c r="F35" s="260"/>
      <c r="G35" s="260"/>
      <c r="H35" s="260"/>
      <c r="I35" s="260"/>
      <c r="J35" s="260"/>
      <c r="K35" s="260"/>
      <c r="L35" s="424"/>
      <c r="M35" s="424"/>
      <c r="N35" s="424"/>
      <c r="O35" s="424"/>
    </row>
    <row r="36" spans="1:15" ht="15" customHeight="1">
      <c r="A36" s="49"/>
      <c r="B36" s="41"/>
      <c r="C36" s="32"/>
      <c r="D36" s="32"/>
      <c r="E36" s="32"/>
      <c r="F36" s="32"/>
      <c r="G36" s="32"/>
      <c r="H36" s="32"/>
      <c r="I36" s="32"/>
      <c r="J36" s="32"/>
      <c r="K36" s="32"/>
      <c r="L36" s="34"/>
      <c r="M36" s="34"/>
      <c r="N36" s="34"/>
      <c r="O36" s="34"/>
    </row>
    <row r="37" spans="1:15" ht="15" customHeight="1">
      <c r="A37" s="613" t="s">
        <v>417</v>
      </c>
      <c r="B37" s="436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6"/>
    </row>
    <row r="38" spans="1:19" ht="27.75" customHeight="1" thickBot="1">
      <c r="A38" s="3" t="s">
        <v>325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S38" s="35"/>
    </row>
    <row r="39" spans="1:15" ht="26.25" thickBot="1">
      <c r="A39" s="27" t="s">
        <v>84</v>
      </c>
      <c r="B39" s="606" t="s">
        <v>316</v>
      </c>
      <c r="C39" s="607"/>
      <c r="D39" s="607"/>
      <c r="E39" s="607"/>
      <c r="F39" s="607"/>
      <c r="G39" s="607"/>
      <c r="H39" s="607"/>
      <c r="I39" s="607"/>
      <c r="J39" s="607"/>
      <c r="K39" s="607"/>
      <c r="L39" s="608"/>
      <c r="M39" s="608"/>
      <c r="N39" s="608"/>
      <c r="O39" s="609"/>
    </row>
    <row r="40" spans="1:16" ht="46.5" customHeight="1">
      <c r="A40" s="22">
        <v>1</v>
      </c>
      <c r="B40" s="610" t="s">
        <v>418</v>
      </c>
      <c r="C40" s="458"/>
      <c r="D40" s="458"/>
      <c r="E40" s="458"/>
      <c r="F40" s="458"/>
      <c r="G40" s="458"/>
      <c r="H40" s="458"/>
      <c r="I40" s="458"/>
      <c r="J40" s="458"/>
      <c r="K40" s="458"/>
      <c r="L40" s="458"/>
      <c r="M40" s="458"/>
      <c r="N40" s="458"/>
      <c r="O40" s="458"/>
      <c r="P40" s="10"/>
    </row>
    <row r="41" spans="1:16" ht="12.75">
      <c r="A41" s="22">
        <v>2</v>
      </c>
      <c r="B41" s="605" t="s">
        <v>427</v>
      </c>
      <c r="C41" s="441"/>
      <c r="D41" s="441"/>
      <c r="E41" s="441"/>
      <c r="F41" s="441"/>
      <c r="G41" s="441"/>
      <c r="H41" s="441"/>
      <c r="I41" s="441"/>
      <c r="J41" s="441"/>
      <c r="K41" s="441"/>
      <c r="L41" s="441"/>
      <c r="M41" s="441"/>
      <c r="N41" s="441"/>
      <c r="O41" s="441"/>
      <c r="P41" s="34"/>
    </row>
    <row r="42" spans="1:16" ht="12.75" hidden="1">
      <c r="A42" s="22"/>
      <c r="B42" s="249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10"/>
    </row>
    <row r="43" spans="1:16" ht="14.25">
      <c r="A43" s="48"/>
      <c r="B43" s="48"/>
      <c r="C43" s="48"/>
      <c r="D43" s="33"/>
      <c r="E43" s="33"/>
      <c r="F43" s="33"/>
      <c r="G43" s="33"/>
      <c r="H43" s="33"/>
      <c r="I43" s="33"/>
      <c r="J43" s="33"/>
      <c r="K43" s="33"/>
      <c r="L43" s="139"/>
      <c r="M43" s="139"/>
      <c r="N43" s="139"/>
      <c r="O43" s="139"/>
      <c r="P43" s="10"/>
    </row>
    <row r="44" spans="1:16" ht="15.75" thickBot="1">
      <c r="A44" s="3" t="s">
        <v>326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ht="26.25" thickBot="1">
      <c r="A45" s="27" t="s">
        <v>84</v>
      </c>
      <c r="B45" s="277" t="s">
        <v>317</v>
      </c>
      <c r="C45" s="278"/>
      <c r="D45" s="278"/>
      <c r="E45" s="278"/>
      <c r="F45" s="278"/>
      <c r="G45" s="278"/>
      <c r="H45" s="278"/>
      <c r="I45" s="278"/>
      <c r="J45" s="261" t="s">
        <v>90</v>
      </c>
      <c r="K45" s="262"/>
      <c r="L45" s="261" t="s">
        <v>85</v>
      </c>
      <c r="M45" s="262"/>
      <c r="N45" s="263" t="s">
        <v>9</v>
      </c>
      <c r="O45" s="264"/>
      <c r="P45" s="265"/>
    </row>
    <row r="46" spans="1:16" ht="12.75">
      <c r="A46" s="21">
        <v>1</v>
      </c>
      <c r="B46" s="301">
        <v>2</v>
      </c>
      <c r="C46" s="267"/>
      <c r="D46" s="267"/>
      <c r="E46" s="267"/>
      <c r="F46" s="267"/>
      <c r="G46" s="267"/>
      <c r="H46" s="267"/>
      <c r="I46" s="268"/>
      <c r="J46" s="301">
        <v>3</v>
      </c>
      <c r="K46" s="268"/>
      <c r="L46" s="301">
        <v>4</v>
      </c>
      <c r="M46" s="268"/>
      <c r="N46" s="266">
        <v>5</v>
      </c>
      <c r="O46" s="267"/>
      <c r="P46" s="268"/>
    </row>
    <row r="47" spans="1:16" ht="67.5" customHeight="1">
      <c r="A47" s="22">
        <v>1</v>
      </c>
      <c r="B47" s="308" t="s">
        <v>418</v>
      </c>
      <c r="C47" s="250"/>
      <c r="D47" s="250"/>
      <c r="E47" s="250"/>
      <c r="F47" s="250"/>
      <c r="G47" s="250"/>
      <c r="H47" s="250"/>
      <c r="I47" s="251"/>
      <c r="J47" s="252">
        <f>J49-J48</f>
        <v>1087810</v>
      </c>
      <c r="K47" s="299"/>
      <c r="L47" s="339">
        <f>L49-L48</f>
        <v>40000</v>
      </c>
      <c r="M47" s="340"/>
      <c r="N47" s="252">
        <f>J47+L47</f>
        <v>1127810</v>
      </c>
      <c r="O47" s="253"/>
      <c r="P47" s="254"/>
    </row>
    <row r="48" spans="1:16" ht="12.75">
      <c r="A48" s="22">
        <v>2</v>
      </c>
      <c r="B48" s="249" t="s">
        <v>428</v>
      </c>
      <c r="C48" s="250"/>
      <c r="D48" s="250"/>
      <c r="E48" s="250"/>
      <c r="F48" s="250"/>
      <c r="G48" s="250"/>
      <c r="H48" s="250"/>
      <c r="I48" s="251"/>
      <c r="J48" s="252">
        <v>12085</v>
      </c>
      <c r="K48" s="299"/>
      <c r="L48" s="339"/>
      <c r="M48" s="340"/>
      <c r="N48" s="252">
        <f>J48+L48</f>
        <v>12085</v>
      </c>
      <c r="O48" s="253"/>
      <c r="P48" s="254"/>
    </row>
    <row r="49" spans="1:16" ht="12.75">
      <c r="A49" s="22"/>
      <c r="B49" s="300" t="s">
        <v>327</v>
      </c>
      <c r="C49" s="253"/>
      <c r="D49" s="253"/>
      <c r="E49" s="253"/>
      <c r="F49" s="253"/>
      <c r="G49" s="253"/>
      <c r="H49" s="253"/>
      <c r="I49" s="254"/>
      <c r="J49" s="252">
        <v>1099895</v>
      </c>
      <c r="K49" s="299"/>
      <c r="L49" s="339">
        <v>40000</v>
      </c>
      <c r="M49" s="341"/>
      <c r="N49" s="252">
        <f>J49+L49</f>
        <v>1139895</v>
      </c>
      <c r="O49" s="253"/>
      <c r="P49" s="254"/>
    </row>
    <row r="51" ht="15.75" thickBot="1">
      <c r="A51" s="3" t="s">
        <v>328</v>
      </c>
    </row>
    <row r="52" spans="1:17" ht="13.5" customHeight="1" thickBot="1">
      <c r="A52" s="302" t="s">
        <v>318</v>
      </c>
      <c r="B52" s="303"/>
      <c r="C52" s="303"/>
      <c r="D52" s="303"/>
      <c r="E52" s="303"/>
      <c r="F52" s="264"/>
      <c r="G52" s="304"/>
      <c r="H52" s="277" t="s">
        <v>90</v>
      </c>
      <c r="I52" s="278"/>
      <c r="J52" s="337"/>
      <c r="K52" s="335" t="s">
        <v>85</v>
      </c>
      <c r="L52" s="278"/>
      <c r="M52" s="336"/>
      <c r="N52" s="292" t="s">
        <v>9</v>
      </c>
      <c r="O52" s="264"/>
      <c r="P52" s="264"/>
      <c r="Q52" s="265"/>
    </row>
    <row r="53" spans="1:17" ht="12.75">
      <c r="A53" s="293">
        <v>1</v>
      </c>
      <c r="B53" s="294"/>
      <c r="C53" s="294"/>
      <c r="D53" s="294"/>
      <c r="E53" s="294"/>
      <c r="F53" s="294"/>
      <c r="G53" s="295"/>
      <c r="H53" s="260">
        <v>2</v>
      </c>
      <c r="I53" s="260"/>
      <c r="J53" s="260"/>
      <c r="K53" s="260">
        <v>3</v>
      </c>
      <c r="L53" s="260"/>
      <c r="M53" s="260"/>
      <c r="N53" s="293">
        <v>4</v>
      </c>
      <c r="O53" s="294"/>
      <c r="P53" s="294"/>
      <c r="Q53" s="295"/>
    </row>
    <row r="54" spans="1:17" ht="12.75">
      <c r="A54" s="249" t="s">
        <v>91</v>
      </c>
      <c r="B54" s="250"/>
      <c r="C54" s="250"/>
      <c r="D54" s="250"/>
      <c r="E54" s="250"/>
      <c r="F54" s="250"/>
      <c r="G54" s="251"/>
      <c r="H54" s="232"/>
      <c r="I54" s="232"/>
      <c r="J54" s="232"/>
      <c r="K54" s="232"/>
      <c r="L54" s="232"/>
      <c r="M54" s="232"/>
      <c r="N54" s="296"/>
      <c r="O54" s="290"/>
      <c r="P54" s="290"/>
      <c r="Q54" s="291"/>
    </row>
    <row r="55" spans="1:17" ht="12.75">
      <c r="A55" s="289" t="s">
        <v>11</v>
      </c>
      <c r="B55" s="290"/>
      <c r="C55" s="290"/>
      <c r="D55" s="290"/>
      <c r="E55" s="290"/>
      <c r="F55" s="290"/>
      <c r="G55" s="291"/>
      <c r="H55" s="233"/>
      <c r="I55" s="233"/>
      <c r="J55" s="233"/>
      <c r="K55" s="233"/>
      <c r="L55" s="233"/>
      <c r="M55" s="233"/>
      <c r="N55" s="306"/>
      <c r="O55" s="253"/>
      <c r="P55" s="253"/>
      <c r="Q55" s="254"/>
    </row>
    <row r="56" spans="1:17" ht="12.75">
      <c r="A56" s="289" t="s">
        <v>9</v>
      </c>
      <c r="B56" s="290"/>
      <c r="C56" s="290"/>
      <c r="D56" s="290"/>
      <c r="E56" s="290"/>
      <c r="F56" s="290"/>
      <c r="G56" s="291"/>
      <c r="H56" s="320"/>
      <c r="I56" s="233"/>
      <c r="J56" s="233"/>
      <c r="K56" s="320"/>
      <c r="L56" s="320"/>
      <c r="M56" s="320"/>
      <c r="N56" s="297"/>
      <c r="O56" s="253"/>
      <c r="P56" s="253"/>
      <c r="Q56" s="254"/>
    </row>
    <row r="58" ht="15.75" thickBot="1">
      <c r="A58" s="3" t="s">
        <v>355</v>
      </c>
    </row>
    <row r="59" spans="1:16" ht="39" thickBot="1">
      <c r="A59" s="27" t="s">
        <v>94</v>
      </c>
      <c r="B59" s="305" t="s">
        <v>420</v>
      </c>
      <c r="C59" s="303"/>
      <c r="D59" s="303"/>
      <c r="E59" s="303"/>
      <c r="F59" s="303"/>
      <c r="G59" s="303"/>
      <c r="H59" s="303"/>
      <c r="I59" s="303"/>
      <c r="J59" s="314"/>
      <c r="K59" s="71" t="s">
        <v>12</v>
      </c>
      <c r="L59" s="71" t="s">
        <v>13</v>
      </c>
      <c r="M59" s="71" t="s">
        <v>90</v>
      </c>
      <c r="N59" s="71" t="s">
        <v>85</v>
      </c>
      <c r="O59" s="305" t="s">
        <v>9</v>
      </c>
      <c r="P59" s="534"/>
    </row>
    <row r="60" spans="1:16" ht="12.75" customHeight="1">
      <c r="A60" s="22"/>
      <c r="B60" s="351" t="s">
        <v>152</v>
      </c>
      <c r="C60" s="466"/>
      <c r="D60" s="466"/>
      <c r="E60" s="466"/>
      <c r="F60" s="466"/>
      <c r="G60" s="466"/>
      <c r="H60" s="466"/>
      <c r="I60" s="466"/>
      <c r="J60" s="467"/>
      <c r="K60" s="89"/>
      <c r="L60" s="90"/>
      <c r="M60" s="89"/>
      <c r="N60" s="89"/>
      <c r="O60" s="300"/>
      <c r="P60" s="356"/>
    </row>
    <row r="61" spans="1:16" ht="57.75" customHeight="1">
      <c r="A61" s="22"/>
      <c r="B61" s="308" t="s">
        <v>366</v>
      </c>
      <c r="C61" s="315"/>
      <c r="D61" s="315"/>
      <c r="E61" s="315"/>
      <c r="F61" s="315"/>
      <c r="G61" s="315"/>
      <c r="H61" s="315"/>
      <c r="I61" s="315"/>
      <c r="J61" s="316"/>
      <c r="K61" s="89" t="s">
        <v>57</v>
      </c>
      <c r="L61" s="90" t="s">
        <v>43</v>
      </c>
      <c r="M61" s="154">
        <f>J47</f>
        <v>1087810</v>
      </c>
      <c r="N61" s="89">
        <v>40000</v>
      </c>
      <c r="O61" s="306">
        <f>M61+N61</f>
        <v>1127810</v>
      </c>
      <c r="P61" s="254"/>
    </row>
    <row r="62" spans="1:16" ht="12.75" customHeight="1">
      <c r="A62" s="22"/>
      <c r="B62" s="351" t="s">
        <v>31</v>
      </c>
      <c r="C62" s="466"/>
      <c r="D62" s="466"/>
      <c r="E62" s="466"/>
      <c r="F62" s="466"/>
      <c r="G62" s="466"/>
      <c r="H62" s="466"/>
      <c r="I62" s="466"/>
      <c r="J62" s="467"/>
      <c r="K62" s="89"/>
      <c r="L62" s="90"/>
      <c r="M62" s="67"/>
      <c r="N62" s="88"/>
      <c r="O62" s="306">
        <f>M62+N62</f>
        <v>0</v>
      </c>
      <c r="P62" s="254"/>
    </row>
    <row r="63" spans="1:16" ht="12.75" customHeight="1">
      <c r="A63" s="22"/>
      <c r="B63" s="308" t="s">
        <v>70</v>
      </c>
      <c r="C63" s="315"/>
      <c r="D63" s="315"/>
      <c r="E63" s="315"/>
      <c r="F63" s="315"/>
      <c r="G63" s="315"/>
      <c r="H63" s="315"/>
      <c r="I63" s="315"/>
      <c r="J63" s="316"/>
      <c r="K63" s="89" t="s">
        <v>37</v>
      </c>
      <c r="L63" s="90" t="s">
        <v>39</v>
      </c>
      <c r="M63" s="67">
        <v>10</v>
      </c>
      <c r="N63" s="88"/>
      <c r="O63" s="306">
        <f>M63+N63</f>
        <v>10</v>
      </c>
      <c r="P63" s="254"/>
    </row>
    <row r="64" spans="1:16" ht="25.5" customHeight="1">
      <c r="A64" s="22"/>
      <c r="B64" s="308" t="s">
        <v>204</v>
      </c>
      <c r="C64" s="315"/>
      <c r="D64" s="315"/>
      <c r="E64" s="315"/>
      <c r="F64" s="315"/>
      <c r="G64" s="315"/>
      <c r="H64" s="315"/>
      <c r="I64" s="315"/>
      <c r="J64" s="316"/>
      <c r="K64" s="89" t="s">
        <v>37</v>
      </c>
      <c r="L64" s="90" t="s">
        <v>40</v>
      </c>
      <c r="M64" s="67">
        <v>6</v>
      </c>
      <c r="N64" s="88"/>
      <c r="O64" s="306">
        <f aca="true" t="shared" si="0" ref="O64:O99">M64+N64</f>
        <v>6</v>
      </c>
      <c r="P64" s="254"/>
    </row>
    <row r="65" spans="1:16" ht="25.5" customHeight="1">
      <c r="A65" s="22"/>
      <c r="B65" s="308" t="s">
        <v>79</v>
      </c>
      <c r="C65" s="315"/>
      <c r="D65" s="315"/>
      <c r="E65" s="315"/>
      <c r="F65" s="315"/>
      <c r="G65" s="315"/>
      <c r="H65" s="315"/>
      <c r="I65" s="315"/>
      <c r="J65" s="316"/>
      <c r="K65" s="89" t="s">
        <v>37</v>
      </c>
      <c r="L65" s="90" t="s">
        <v>40</v>
      </c>
      <c r="M65" s="67">
        <v>6</v>
      </c>
      <c r="N65" s="88"/>
      <c r="O65" s="306">
        <f t="shared" si="0"/>
        <v>6</v>
      </c>
      <c r="P65" s="254"/>
    </row>
    <row r="66" spans="1:16" ht="16.5" customHeight="1">
      <c r="A66" s="12"/>
      <c r="B66" s="351" t="s">
        <v>263</v>
      </c>
      <c r="C66" s="466"/>
      <c r="D66" s="466"/>
      <c r="E66" s="466"/>
      <c r="F66" s="466"/>
      <c r="G66" s="466"/>
      <c r="H66" s="466"/>
      <c r="I66" s="466"/>
      <c r="J66" s="467"/>
      <c r="K66" s="89"/>
      <c r="L66" s="90"/>
      <c r="M66" s="67"/>
      <c r="N66" s="88"/>
      <c r="O66" s="306"/>
      <c r="P66" s="254"/>
    </row>
    <row r="67" spans="1:16" ht="12.75" customHeight="1">
      <c r="A67" s="12"/>
      <c r="B67" s="308" t="s">
        <v>367</v>
      </c>
      <c r="C67" s="315"/>
      <c r="D67" s="315"/>
      <c r="E67" s="315"/>
      <c r="F67" s="315"/>
      <c r="G67" s="315"/>
      <c r="H67" s="315"/>
      <c r="I67" s="315"/>
      <c r="J67" s="316"/>
      <c r="K67" s="89" t="s">
        <v>206</v>
      </c>
      <c r="L67" s="72"/>
      <c r="M67" s="72">
        <v>76</v>
      </c>
      <c r="N67" s="88"/>
      <c r="O67" s="306">
        <f t="shared" si="0"/>
        <v>76</v>
      </c>
      <c r="P67" s="254"/>
    </row>
    <row r="68" spans="1:16" ht="12.75" customHeight="1">
      <c r="A68" s="12"/>
      <c r="B68" s="308" t="s">
        <v>466</v>
      </c>
      <c r="C68" s="315"/>
      <c r="D68" s="315"/>
      <c r="E68" s="315"/>
      <c r="F68" s="315"/>
      <c r="G68" s="315"/>
      <c r="H68" s="315"/>
      <c r="I68" s="315"/>
      <c r="J68" s="316"/>
      <c r="K68" s="89" t="s">
        <v>206</v>
      </c>
      <c r="L68" s="72"/>
      <c r="M68" s="72">
        <v>40</v>
      </c>
      <c r="N68" s="88"/>
      <c r="O68" s="306">
        <f>M68+N68</f>
        <v>40</v>
      </c>
      <c r="P68" s="254"/>
    </row>
    <row r="69" spans="1:16" ht="12.75">
      <c r="A69" s="12"/>
      <c r="B69" s="351" t="s">
        <v>33</v>
      </c>
      <c r="C69" s="466"/>
      <c r="D69" s="466"/>
      <c r="E69" s="466"/>
      <c r="F69" s="466"/>
      <c r="G69" s="466"/>
      <c r="H69" s="466"/>
      <c r="I69" s="466"/>
      <c r="J69" s="467"/>
      <c r="K69" s="89"/>
      <c r="L69" s="90"/>
      <c r="M69" s="11"/>
      <c r="N69" s="88"/>
      <c r="O69" s="306"/>
      <c r="P69" s="254"/>
    </row>
    <row r="70" spans="1:16" ht="12.75" customHeight="1">
      <c r="A70" s="12"/>
      <c r="B70" s="308" t="s">
        <v>81</v>
      </c>
      <c r="C70" s="315"/>
      <c r="D70" s="315"/>
      <c r="E70" s="315"/>
      <c r="F70" s="315"/>
      <c r="G70" s="315"/>
      <c r="H70" s="315"/>
      <c r="I70" s="315"/>
      <c r="J70" s="316"/>
      <c r="K70" s="89" t="s">
        <v>57</v>
      </c>
      <c r="L70" s="90"/>
      <c r="M70" s="38">
        <f>N47/M67</f>
        <v>14839.605263157895</v>
      </c>
      <c r="N70" s="153"/>
      <c r="O70" s="257">
        <f t="shared" si="0"/>
        <v>14839.605263157895</v>
      </c>
      <c r="P70" s="494"/>
    </row>
    <row r="71" spans="1:16" ht="12.75" customHeight="1">
      <c r="A71" s="22"/>
      <c r="B71" s="351" t="s">
        <v>264</v>
      </c>
      <c r="C71" s="466"/>
      <c r="D71" s="466"/>
      <c r="E71" s="466"/>
      <c r="F71" s="466"/>
      <c r="G71" s="466"/>
      <c r="H71" s="466"/>
      <c r="I71" s="466"/>
      <c r="J71" s="467"/>
      <c r="K71" s="89"/>
      <c r="L71" s="90"/>
      <c r="M71" s="67"/>
      <c r="N71" s="89"/>
      <c r="O71" s="306"/>
      <c r="P71" s="254"/>
    </row>
    <row r="72" spans="1:16" ht="12.75" customHeight="1">
      <c r="A72" s="22"/>
      <c r="B72" s="308" t="s">
        <v>368</v>
      </c>
      <c r="C72" s="315"/>
      <c r="D72" s="315"/>
      <c r="E72" s="315"/>
      <c r="F72" s="315"/>
      <c r="G72" s="315"/>
      <c r="H72" s="315"/>
      <c r="I72" s="315"/>
      <c r="J72" s="316"/>
      <c r="K72" s="89" t="s">
        <v>42</v>
      </c>
      <c r="L72" s="90"/>
      <c r="M72" s="67">
        <v>100</v>
      </c>
      <c r="N72" s="89"/>
      <c r="O72" s="306">
        <f t="shared" si="0"/>
        <v>100</v>
      </c>
      <c r="P72" s="254"/>
    </row>
    <row r="73" spans="1:16" ht="12.75" customHeight="1">
      <c r="A73" s="22"/>
      <c r="B73" s="351" t="s">
        <v>421</v>
      </c>
      <c r="C73" s="466"/>
      <c r="D73" s="466"/>
      <c r="E73" s="466"/>
      <c r="F73" s="466"/>
      <c r="G73" s="466"/>
      <c r="H73" s="466"/>
      <c r="I73" s="466"/>
      <c r="J73" s="467"/>
      <c r="K73" s="89"/>
      <c r="L73" s="90"/>
      <c r="M73" s="11"/>
      <c r="N73" s="88"/>
      <c r="O73" s="306">
        <f t="shared" si="0"/>
        <v>0</v>
      </c>
      <c r="P73" s="254"/>
    </row>
    <row r="74" spans="1:16" ht="12.75" customHeight="1">
      <c r="A74" s="22"/>
      <c r="B74" s="308" t="s">
        <v>26</v>
      </c>
      <c r="C74" s="315"/>
      <c r="D74" s="315"/>
      <c r="E74" s="315"/>
      <c r="F74" s="315"/>
      <c r="G74" s="315"/>
      <c r="H74" s="315"/>
      <c r="I74" s="315"/>
      <c r="J74" s="316"/>
      <c r="K74" s="89" t="s">
        <v>57</v>
      </c>
      <c r="L74" s="90" t="s">
        <v>43</v>
      </c>
      <c r="M74" s="11">
        <v>12085</v>
      </c>
      <c r="N74" s="88"/>
      <c r="O74" s="306">
        <f t="shared" si="0"/>
        <v>12085</v>
      </c>
      <c r="P74" s="254"/>
    </row>
    <row r="75" spans="1:16" ht="12" customHeight="1">
      <c r="A75" s="22"/>
      <c r="B75" s="351" t="s">
        <v>31</v>
      </c>
      <c r="C75" s="466"/>
      <c r="D75" s="466"/>
      <c r="E75" s="466"/>
      <c r="F75" s="466"/>
      <c r="G75" s="466"/>
      <c r="H75" s="466"/>
      <c r="I75" s="466"/>
      <c r="J75" s="467"/>
      <c r="K75" s="89"/>
      <c r="L75" s="90"/>
      <c r="M75" s="11"/>
      <c r="N75" s="88"/>
      <c r="O75" s="306">
        <f t="shared" si="0"/>
        <v>0</v>
      </c>
      <c r="P75" s="254"/>
    </row>
    <row r="76" spans="1:16" ht="13.5" customHeight="1">
      <c r="A76" s="22"/>
      <c r="B76" s="308" t="s">
        <v>174</v>
      </c>
      <c r="C76" s="315"/>
      <c r="D76" s="315"/>
      <c r="E76" s="315"/>
      <c r="F76" s="315"/>
      <c r="G76" s="315"/>
      <c r="H76" s="315"/>
      <c r="I76" s="315"/>
      <c r="J76" s="316"/>
      <c r="K76" s="89"/>
      <c r="L76" s="90"/>
      <c r="M76" s="67">
        <f>M78+M79+M80+M81</f>
        <v>12085</v>
      </c>
      <c r="N76" s="88"/>
      <c r="O76" s="306">
        <f t="shared" si="0"/>
        <v>12085</v>
      </c>
      <c r="P76" s="254"/>
    </row>
    <row r="77" spans="1:16" ht="12.75">
      <c r="A77" s="22"/>
      <c r="B77" s="308" t="s">
        <v>156</v>
      </c>
      <c r="C77" s="315"/>
      <c r="D77" s="315"/>
      <c r="E77" s="315"/>
      <c r="F77" s="315"/>
      <c r="G77" s="315"/>
      <c r="H77" s="315"/>
      <c r="I77" s="315"/>
      <c r="J77" s="316"/>
      <c r="K77" s="89"/>
      <c r="L77" s="90"/>
      <c r="M77" s="11"/>
      <c r="N77" s="88"/>
      <c r="O77" s="306">
        <f t="shared" si="0"/>
        <v>0</v>
      </c>
      <c r="P77" s="254"/>
    </row>
    <row r="78" spans="1:16" ht="12.75" customHeight="1">
      <c r="A78" s="22"/>
      <c r="B78" s="308" t="s">
        <v>157</v>
      </c>
      <c r="C78" s="315"/>
      <c r="D78" s="315"/>
      <c r="E78" s="315"/>
      <c r="F78" s="315"/>
      <c r="G78" s="315"/>
      <c r="H78" s="315"/>
      <c r="I78" s="315"/>
      <c r="J78" s="316"/>
      <c r="K78" s="89" t="s">
        <v>57</v>
      </c>
      <c r="L78" s="90"/>
      <c r="M78" s="11">
        <v>5418</v>
      </c>
      <c r="N78" s="88"/>
      <c r="O78" s="306">
        <f t="shared" si="0"/>
        <v>5418</v>
      </c>
      <c r="P78" s="254"/>
    </row>
    <row r="79" spans="1:16" ht="12.75" customHeight="1">
      <c r="A79" s="22"/>
      <c r="B79" s="308" t="s">
        <v>158</v>
      </c>
      <c r="C79" s="315"/>
      <c r="D79" s="315"/>
      <c r="E79" s="315"/>
      <c r="F79" s="315"/>
      <c r="G79" s="315"/>
      <c r="H79" s="315"/>
      <c r="I79" s="315"/>
      <c r="J79" s="316"/>
      <c r="K79" s="89" t="s">
        <v>57</v>
      </c>
      <c r="L79" s="90"/>
      <c r="M79" s="11">
        <v>1264</v>
      </c>
      <c r="N79" s="88"/>
      <c r="O79" s="306">
        <f t="shared" si="0"/>
        <v>1264</v>
      </c>
      <c r="P79" s="254"/>
    </row>
    <row r="80" spans="1:16" ht="12.75" customHeight="1">
      <c r="A80" s="22"/>
      <c r="B80" s="308" t="s">
        <v>159</v>
      </c>
      <c r="C80" s="315"/>
      <c r="D80" s="315"/>
      <c r="E80" s="315"/>
      <c r="F80" s="315"/>
      <c r="G80" s="315"/>
      <c r="H80" s="315"/>
      <c r="I80" s="315"/>
      <c r="J80" s="316"/>
      <c r="K80" s="89" t="s">
        <v>57</v>
      </c>
      <c r="L80" s="90"/>
      <c r="M80" s="11">
        <v>5203</v>
      </c>
      <c r="N80" s="88"/>
      <c r="O80" s="306">
        <f t="shared" si="0"/>
        <v>5203</v>
      </c>
      <c r="P80" s="254"/>
    </row>
    <row r="81" spans="1:16" ht="12.75" customHeight="1">
      <c r="A81" s="22"/>
      <c r="B81" s="308" t="s">
        <v>430</v>
      </c>
      <c r="C81" s="309"/>
      <c r="D81" s="309"/>
      <c r="E81" s="309"/>
      <c r="F81" s="309"/>
      <c r="G81" s="309"/>
      <c r="H81" s="309"/>
      <c r="I81" s="309"/>
      <c r="J81" s="310"/>
      <c r="K81" s="140" t="s">
        <v>57</v>
      </c>
      <c r="L81" s="90"/>
      <c r="M81" s="11">
        <v>200</v>
      </c>
      <c r="N81" s="88"/>
      <c r="O81" s="306">
        <f>M81+N81</f>
        <v>200</v>
      </c>
      <c r="P81" s="254"/>
    </row>
    <row r="82" spans="1:16" ht="12.75" customHeight="1">
      <c r="A82" s="22"/>
      <c r="B82" s="308" t="s">
        <v>160</v>
      </c>
      <c r="C82" s="315"/>
      <c r="D82" s="315"/>
      <c r="E82" s="315"/>
      <c r="F82" s="315"/>
      <c r="G82" s="315"/>
      <c r="H82" s="315"/>
      <c r="I82" s="315"/>
      <c r="J82" s="316"/>
      <c r="K82" s="89" t="s">
        <v>193</v>
      </c>
      <c r="L82" s="90"/>
      <c r="M82" s="68">
        <v>88.2</v>
      </c>
      <c r="N82" s="88"/>
      <c r="O82" s="306">
        <f t="shared" si="0"/>
        <v>88.2</v>
      </c>
      <c r="P82" s="254"/>
    </row>
    <row r="83" spans="1:16" ht="12.75" customHeight="1">
      <c r="A83" s="22"/>
      <c r="B83" s="351" t="s">
        <v>263</v>
      </c>
      <c r="C83" s="466"/>
      <c r="D83" s="466"/>
      <c r="E83" s="466"/>
      <c r="F83" s="466"/>
      <c r="G83" s="466"/>
      <c r="H83" s="466"/>
      <c r="I83" s="466"/>
      <c r="J83" s="467"/>
      <c r="K83" s="89"/>
      <c r="L83" s="90"/>
      <c r="M83" s="11"/>
      <c r="N83" s="88"/>
      <c r="O83" s="306"/>
      <c r="P83" s="254"/>
    </row>
    <row r="84" spans="1:16" ht="12.75" customHeight="1">
      <c r="A84" s="22"/>
      <c r="B84" s="308" t="s">
        <v>161</v>
      </c>
      <c r="C84" s="315"/>
      <c r="D84" s="315"/>
      <c r="E84" s="315"/>
      <c r="F84" s="315"/>
      <c r="G84" s="315"/>
      <c r="H84" s="315"/>
      <c r="I84" s="315"/>
      <c r="J84" s="316"/>
      <c r="K84" s="89"/>
      <c r="L84" s="90"/>
      <c r="M84" s="11"/>
      <c r="N84" s="88"/>
      <c r="O84" s="306"/>
      <c r="P84" s="254"/>
    </row>
    <row r="85" spans="1:16" ht="12.75">
      <c r="A85" s="22"/>
      <c r="B85" s="308" t="s">
        <v>122</v>
      </c>
      <c r="C85" s="315"/>
      <c r="D85" s="315"/>
      <c r="E85" s="315"/>
      <c r="F85" s="315"/>
      <c r="G85" s="315"/>
      <c r="H85" s="315"/>
      <c r="I85" s="315"/>
      <c r="J85" s="316"/>
      <c r="K85" s="89" t="s">
        <v>127</v>
      </c>
      <c r="L85" s="90"/>
      <c r="M85" s="11">
        <v>20</v>
      </c>
      <c r="N85" s="88"/>
      <c r="O85" s="306">
        <f t="shared" si="0"/>
        <v>20</v>
      </c>
      <c r="P85" s="254"/>
    </row>
    <row r="86" spans="1:16" ht="12.75">
      <c r="A86" s="22"/>
      <c r="B86" s="308" t="s">
        <v>123</v>
      </c>
      <c r="C86" s="315"/>
      <c r="D86" s="315"/>
      <c r="E86" s="315"/>
      <c r="F86" s="315"/>
      <c r="G86" s="315"/>
      <c r="H86" s="315"/>
      <c r="I86" s="315"/>
      <c r="J86" s="316"/>
      <c r="K86" s="89" t="s">
        <v>45</v>
      </c>
      <c r="L86" s="90"/>
      <c r="M86" s="11">
        <v>35</v>
      </c>
      <c r="N86" s="88"/>
      <c r="O86" s="306">
        <f t="shared" si="0"/>
        <v>35</v>
      </c>
      <c r="P86" s="254"/>
    </row>
    <row r="87" spans="1:16" ht="12.75" customHeight="1">
      <c r="A87" s="22"/>
      <c r="B87" s="308" t="s">
        <v>124</v>
      </c>
      <c r="C87" s="315"/>
      <c r="D87" s="315"/>
      <c r="E87" s="315"/>
      <c r="F87" s="315"/>
      <c r="G87" s="315"/>
      <c r="H87" s="315"/>
      <c r="I87" s="315"/>
      <c r="J87" s="316"/>
      <c r="K87" s="89" t="s">
        <v>194</v>
      </c>
      <c r="L87" s="90"/>
      <c r="M87" s="11">
        <v>2000</v>
      </c>
      <c r="N87" s="88"/>
      <c r="O87" s="306">
        <f t="shared" si="0"/>
        <v>2000</v>
      </c>
      <c r="P87" s="254"/>
    </row>
    <row r="88" spans="1:16" ht="12.75" customHeight="1">
      <c r="A88" s="22"/>
      <c r="B88" s="92" t="s">
        <v>432</v>
      </c>
      <c r="C88" s="145"/>
      <c r="D88" s="145"/>
      <c r="E88" s="145"/>
      <c r="F88" s="145"/>
      <c r="G88" s="145"/>
      <c r="H88" s="145"/>
      <c r="I88" s="145"/>
      <c r="J88" s="146"/>
      <c r="K88" s="149" t="s">
        <v>429</v>
      </c>
      <c r="L88" s="90"/>
      <c r="M88" s="11">
        <v>2.1</v>
      </c>
      <c r="N88" s="88"/>
      <c r="O88" s="306">
        <v>2.1</v>
      </c>
      <c r="P88" s="254"/>
    </row>
    <row r="89" spans="1:16" ht="12.75" customHeight="1">
      <c r="A89" s="22"/>
      <c r="B89" s="351" t="s">
        <v>33</v>
      </c>
      <c r="C89" s="466"/>
      <c r="D89" s="466"/>
      <c r="E89" s="466"/>
      <c r="F89" s="466"/>
      <c r="G89" s="466"/>
      <c r="H89" s="466"/>
      <c r="I89" s="466"/>
      <c r="J89" s="467"/>
      <c r="K89" s="89"/>
      <c r="L89" s="90"/>
      <c r="M89" s="11"/>
      <c r="N89" s="88"/>
      <c r="O89" s="306"/>
      <c r="P89" s="254"/>
    </row>
    <row r="90" spans="1:16" ht="12.75">
      <c r="A90" s="22"/>
      <c r="B90" s="308" t="s">
        <v>162</v>
      </c>
      <c r="C90" s="315"/>
      <c r="D90" s="315"/>
      <c r="E90" s="315"/>
      <c r="F90" s="315"/>
      <c r="G90" s="315"/>
      <c r="H90" s="315"/>
      <c r="I90" s="315"/>
      <c r="J90" s="316"/>
      <c r="K90" s="89"/>
      <c r="L90" s="90"/>
      <c r="M90" s="11"/>
      <c r="N90" s="88"/>
      <c r="O90" s="306"/>
      <c r="P90" s="254"/>
    </row>
    <row r="91" spans="1:16" ht="12.75">
      <c r="A91" s="22"/>
      <c r="B91" s="308" t="s">
        <v>163</v>
      </c>
      <c r="C91" s="315"/>
      <c r="D91" s="315"/>
      <c r="E91" s="315"/>
      <c r="F91" s="315"/>
      <c r="G91" s="315"/>
      <c r="H91" s="315"/>
      <c r="I91" s="315"/>
      <c r="J91" s="316"/>
      <c r="K91" s="89" t="s">
        <v>127</v>
      </c>
      <c r="L91" s="90"/>
      <c r="M91" s="38">
        <f>M85/M82</f>
        <v>0.22675736961451246</v>
      </c>
      <c r="N91" s="153"/>
      <c r="O91" s="257">
        <f t="shared" si="0"/>
        <v>0.22675736961451246</v>
      </c>
      <c r="P91" s="494"/>
    </row>
    <row r="92" spans="1:16" ht="12.75">
      <c r="A92" s="22"/>
      <c r="B92" s="308" t="s">
        <v>164</v>
      </c>
      <c r="C92" s="315"/>
      <c r="D92" s="315"/>
      <c r="E92" s="315"/>
      <c r="F92" s="315"/>
      <c r="G92" s="315"/>
      <c r="H92" s="315"/>
      <c r="I92" s="315"/>
      <c r="J92" s="316"/>
      <c r="K92" s="89" t="s">
        <v>45</v>
      </c>
      <c r="L92" s="90"/>
      <c r="M92" s="38">
        <f>M86/M82</f>
        <v>0.3968253968253968</v>
      </c>
      <c r="N92" s="153"/>
      <c r="O92" s="257">
        <f t="shared" si="0"/>
        <v>0.3968253968253968</v>
      </c>
      <c r="P92" s="494"/>
    </row>
    <row r="93" spans="1:16" ht="12.75">
      <c r="A93" s="22"/>
      <c r="B93" s="308" t="s">
        <v>165</v>
      </c>
      <c r="C93" s="315"/>
      <c r="D93" s="315"/>
      <c r="E93" s="315"/>
      <c r="F93" s="315"/>
      <c r="G93" s="315"/>
      <c r="H93" s="315"/>
      <c r="I93" s="315"/>
      <c r="J93" s="316"/>
      <c r="K93" s="89" t="s">
        <v>194</v>
      </c>
      <c r="L93" s="90"/>
      <c r="M93" s="38">
        <f>M87/M82</f>
        <v>22.675736961451246</v>
      </c>
      <c r="N93" s="153"/>
      <c r="O93" s="257">
        <f t="shared" si="0"/>
        <v>22.675736961451246</v>
      </c>
      <c r="P93" s="494"/>
    </row>
    <row r="94" spans="1:16" ht="12.75">
      <c r="A94" s="22"/>
      <c r="B94" s="351" t="s">
        <v>264</v>
      </c>
      <c r="C94" s="466"/>
      <c r="D94" s="466"/>
      <c r="E94" s="466"/>
      <c r="F94" s="466"/>
      <c r="G94" s="466"/>
      <c r="H94" s="466"/>
      <c r="I94" s="466"/>
      <c r="J94" s="467"/>
      <c r="K94" s="89"/>
      <c r="L94" s="90"/>
      <c r="M94" s="11"/>
      <c r="N94" s="88"/>
      <c r="O94" s="306"/>
      <c r="P94" s="254"/>
    </row>
    <row r="95" spans="1:16" ht="12.75">
      <c r="A95" s="22"/>
      <c r="B95" s="308" t="s">
        <v>132</v>
      </c>
      <c r="C95" s="315"/>
      <c r="D95" s="315"/>
      <c r="E95" s="315"/>
      <c r="F95" s="315"/>
      <c r="G95" s="315"/>
      <c r="H95" s="315"/>
      <c r="I95" s="315"/>
      <c r="J95" s="316"/>
      <c r="K95" s="89"/>
      <c r="L95" s="90"/>
      <c r="M95" s="11"/>
      <c r="N95" s="88"/>
      <c r="O95" s="306"/>
      <c r="P95" s="254"/>
    </row>
    <row r="96" spans="1:16" ht="12.75">
      <c r="A96" s="22"/>
      <c r="B96" s="308" t="s">
        <v>133</v>
      </c>
      <c r="C96" s="315"/>
      <c r="D96" s="315"/>
      <c r="E96" s="315"/>
      <c r="F96" s="315"/>
      <c r="G96" s="315"/>
      <c r="H96" s="315"/>
      <c r="I96" s="315"/>
      <c r="J96" s="316"/>
      <c r="K96" s="89" t="s">
        <v>127</v>
      </c>
      <c r="L96" s="90"/>
      <c r="M96" s="11"/>
      <c r="N96" s="88"/>
      <c r="O96" s="306">
        <f t="shared" si="0"/>
        <v>0</v>
      </c>
      <c r="P96" s="254"/>
    </row>
    <row r="97" spans="1:16" ht="12.75">
      <c r="A97" s="22"/>
      <c r="B97" s="308" t="s">
        <v>134</v>
      </c>
      <c r="C97" s="315"/>
      <c r="D97" s="315"/>
      <c r="E97" s="315"/>
      <c r="F97" s="315"/>
      <c r="G97" s="315"/>
      <c r="H97" s="315"/>
      <c r="I97" s="315"/>
      <c r="J97" s="316"/>
      <c r="K97" s="89" t="s">
        <v>45</v>
      </c>
      <c r="L97" s="90"/>
      <c r="M97" s="11"/>
      <c r="N97" s="88"/>
      <c r="O97" s="306">
        <f t="shared" si="0"/>
        <v>0</v>
      </c>
      <c r="P97" s="254"/>
    </row>
    <row r="98" spans="1:16" ht="12.75">
      <c r="A98" s="22"/>
      <c r="B98" s="308" t="s">
        <v>135</v>
      </c>
      <c r="C98" s="315"/>
      <c r="D98" s="315"/>
      <c r="E98" s="315"/>
      <c r="F98" s="315"/>
      <c r="G98" s="315"/>
      <c r="H98" s="315"/>
      <c r="I98" s="315"/>
      <c r="J98" s="316"/>
      <c r="K98" s="89" t="s">
        <v>194</v>
      </c>
      <c r="L98" s="90"/>
      <c r="M98" s="11"/>
      <c r="N98" s="88"/>
      <c r="O98" s="306">
        <f t="shared" si="0"/>
        <v>0</v>
      </c>
      <c r="P98" s="254"/>
    </row>
    <row r="99" spans="1:16" ht="25.5" customHeight="1">
      <c r="A99" s="22"/>
      <c r="B99" s="308" t="s">
        <v>136</v>
      </c>
      <c r="C99" s="315"/>
      <c r="D99" s="315"/>
      <c r="E99" s="315"/>
      <c r="F99" s="315"/>
      <c r="G99" s="315"/>
      <c r="H99" s="315"/>
      <c r="I99" s="315"/>
      <c r="J99" s="316"/>
      <c r="K99" s="89" t="s">
        <v>57</v>
      </c>
      <c r="L99" s="90"/>
      <c r="M99" s="11"/>
      <c r="N99" s="88"/>
      <c r="O99" s="306">
        <f t="shared" si="0"/>
        <v>0</v>
      </c>
      <c r="P99" s="254"/>
    </row>
    <row r="102" spans="3:10" ht="32.25" customHeight="1">
      <c r="C102" s="3" t="s">
        <v>103</v>
      </c>
      <c r="D102" s="3"/>
      <c r="E102" s="3"/>
      <c r="F102" s="3"/>
      <c r="G102" s="3"/>
      <c r="H102" s="3"/>
      <c r="I102" s="3"/>
      <c r="J102" s="3" t="s">
        <v>102</v>
      </c>
    </row>
    <row r="103" spans="3:10" ht="15">
      <c r="C103" s="3"/>
      <c r="D103" s="3"/>
      <c r="E103" s="3"/>
      <c r="F103" s="3"/>
      <c r="G103" s="3"/>
      <c r="H103" s="3"/>
      <c r="I103" s="3"/>
      <c r="J103" s="3"/>
    </row>
    <row r="104" spans="3:10" ht="15">
      <c r="C104" s="3"/>
      <c r="D104" s="3"/>
      <c r="E104" s="3"/>
      <c r="F104" s="3"/>
      <c r="G104" s="3"/>
      <c r="H104" s="3"/>
      <c r="I104" s="3"/>
      <c r="J104" s="3"/>
    </row>
    <row r="107" spans="3:11" ht="15">
      <c r="C107" s="3" t="s">
        <v>19</v>
      </c>
      <c r="D107" s="3"/>
      <c r="E107" s="3"/>
      <c r="F107" s="3"/>
      <c r="G107" s="3"/>
      <c r="H107" s="3"/>
      <c r="I107" s="3"/>
      <c r="J107" s="3" t="s">
        <v>104</v>
      </c>
      <c r="K107" s="3"/>
    </row>
    <row r="108" spans="3:11" ht="15">
      <c r="C108" s="3" t="s">
        <v>53</v>
      </c>
      <c r="D108" s="3"/>
      <c r="E108" s="3"/>
      <c r="F108" s="3"/>
      <c r="G108" s="3"/>
      <c r="H108" s="3"/>
      <c r="I108" s="3"/>
      <c r="J108" s="3"/>
      <c r="K108" s="3"/>
    </row>
  </sheetData>
  <sheetProtection/>
  <mergeCells count="143">
    <mergeCell ref="O63:P63"/>
    <mergeCell ref="O64:P64"/>
    <mergeCell ref="O73:P73"/>
    <mergeCell ref="O74:P74"/>
    <mergeCell ref="B74:J74"/>
    <mergeCell ref="B69:J69"/>
    <mergeCell ref="O72:P72"/>
    <mergeCell ref="O68:P68"/>
    <mergeCell ref="B66:J66"/>
    <mergeCell ref="B82:J82"/>
    <mergeCell ref="O82:P82"/>
    <mergeCell ref="B70:J70"/>
    <mergeCell ref="O70:P70"/>
    <mergeCell ref="B85:J85"/>
    <mergeCell ref="B80:J80"/>
    <mergeCell ref="O80:P80"/>
    <mergeCell ref="O71:P71"/>
    <mergeCell ref="B79:J79"/>
    <mergeCell ref="O79:P79"/>
    <mergeCell ref="O60:P60"/>
    <mergeCell ref="B76:J76"/>
    <mergeCell ref="O76:P76"/>
    <mergeCell ref="O65:P65"/>
    <mergeCell ref="B78:J78"/>
    <mergeCell ref="O78:P78"/>
    <mergeCell ref="B75:J75"/>
    <mergeCell ref="B73:J73"/>
    <mergeCell ref="B68:J68"/>
    <mergeCell ref="O66:P66"/>
    <mergeCell ref="O75:P75"/>
    <mergeCell ref="B77:J77"/>
    <mergeCell ref="O69:P69"/>
    <mergeCell ref="O77:P77"/>
    <mergeCell ref="A37:O37"/>
    <mergeCell ref="B46:I46"/>
    <mergeCell ref="B64:J64"/>
    <mergeCell ref="B47:I47"/>
    <mergeCell ref="N47:P47"/>
    <mergeCell ref="J47:K47"/>
    <mergeCell ref="L47:M47"/>
    <mergeCell ref="O59:P59"/>
    <mergeCell ref="O61:P61"/>
    <mergeCell ref="O62:P62"/>
    <mergeCell ref="B65:J65"/>
    <mergeCell ref="B48:I48"/>
    <mergeCell ref="J48:K48"/>
    <mergeCell ref="L48:M48"/>
    <mergeCell ref="N48:P48"/>
    <mergeCell ref="B49:I49"/>
    <mergeCell ref="I3:N3"/>
    <mergeCell ref="B31:P31"/>
    <mergeCell ref="A12:O12"/>
    <mergeCell ref="A13:O13"/>
    <mergeCell ref="E15:L15"/>
    <mergeCell ref="E18:L18"/>
    <mergeCell ref="A24:O24"/>
    <mergeCell ref="B26:P26"/>
    <mergeCell ref="B27:P27"/>
    <mergeCell ref="E21:P21"/>
    <mergeCell ref="B28:P28"/>
    <mergeCell ref="B39:O39"/>
    <mergeCell ref="B40:O40"/>
    <mergeCell ref="B45:I45"/>
    <mergeCell ref="J45:K45"/>
    <mergeCell ref="L45:M45"/>
    <mergeCell ref="N45:P45"/>
    <mergeCell ref="B30:Q30"/>
    <mergeCell ref="A32:O32"/>
    <mergeCell ref="B29:P29"/>
    <mergeCell ref="J46:K46"/>
    <mergeCell ref="L46:M46"/>
    <mergeCell ref="N46:P46"/>
    <mergeCell ref="B41:O41"/>
    <mergeCell ref="B42:O42"/>
    <mergeCell ref="B33:O33"/>
    <mergeCell ref="B34:O34"/>
    <mergeCell ref="B35:O35"/>
    <mergeCell ref="J49:K49"/>
    <mergeCell ref="L49:M49"/>
    <mergeCell ref="N49:P49"/>
    <mergeCell ref="A52:G52"/>
    <mergeCell ref="N52:Q52"/>
    <mergeCell ref="K52:M52"/>
    <mergeCell ref="H52:J52"/>
    <mergeCell ref="K53:M53"/>
    <mergeCell ref="N53:Q53"/>
    <mergeCell ref="A54:G54"/>
    <mergeCell ref="H54:J54"/>
    <mergeCell ref="K54:M54"/>
    <mergeCell ref="N54:Q54"/>
    <mergeCell ref="A53:G53"/>
    <mergeCell ref="H53:J53"/>
    <mergeCell ref="A55:G55"/>
    <mergeCell ref="H55:J55"/>
    <mergeCell ref="K55:M55"/>
    <mergeCell ref="N55:Q55"/>
    <mergeCell ref="B62:J62"/>
    <mergeCell ref="B63:J63"/>
    <mergeCell ref="A56:G56"/>
    <mergeCell ref="H56:J56"/>
    <mergeCell ref="K56:M56"/>
    <mergeCell ref="N56:Q56"/>
    <mergeCell ref="B60:J60"/>
    <mergeCell ref="B61:J61"/>
    <mergeCell ref="B83:J83"/>
    <mergeCell ref="O83:P83"/>
    <mergeCell ref="B84:J84"/>
    <mergeCell ref="O84:P84"/>
    <mergeCell ref="B67:J67"/>
    <mergeCell ref="O67:P67"/>
    <mergeCell ref="B71:J71"/>
    <mergeCell ref="B72:J72"/>
    <mergeCell ref="O85:P85"/>
    <mergeCell ref="B86:J86"/>
    <mergeCell ref="O86:P86"/>
    <mergeCell ref="B87:J87"/>
    <mergeCell ref="O87:P87"/>
    <mergeCell ref="B89:J89"/>
    <mergeCell ref="O89:P89"/>
    <mergeCell ref="O88:P88"/>
    <mergeCell ref="B90:J90"/>
    <mergeCell ref="O90:P90"/>
    <mergeCell ref="B91:J91"/>
    <mergeCell ref="O91:P91"/>
    <mergeCell ref="B92:J92"/>
    <mergeCell ref="O92:P92"/>
    <mergeCell ref="O98:P98"/>
    <mergeCell ref="B93:J93"/>
    <mergeCell ref="O93:P93"/>
    <mergeCell ref="B94:J94"/>
    <mergeCell ref="O94:P94"/>
    <mergeCell ref="B95:J95"/>
    <mergeCell ref="O95:P95"/>
    <mergeCell ref="B99:J99"/>
    <mergeCell ref="O99:P99"/>
    <mergeCell ref="B59:J59"/>
    <mergeCell ref="B81:J81"/>
    <mergeCell ref="O81:P81"/>
    <mergeCell ref="B96:J96"/>
    <mergeCell ref="O96:P96"/>
    <mergeCell ref="B97:J97"/>
    <mergeCell ref="O97:P97"/>
    <mergeCell ref="B98:J9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T222"/>
  <sheetViews>
    <sheetView zoomScalePageLayoutView="0" workbookViewId="0" topLeftCell="A44">
      <selection activeCell="J63" sqref="J63:K63"/>
    </sheetView>
  </sheetViews>
  <sheetFormatPr defaultColWidth="9.140625" defaultRowHeight="12.75"/>
  <cols>
    <col min="1" max="1" width="5.421875" style="0" customWidth="1"/>
    <col min="4" max="4" width="11.140625" style="0" customWidth="1"/>
    <col min="10" max="10" width="0.42578125" style="0" customWidth="1"/>
    <col min="11" max="11" width="13.421875" style="0" customWidth="1"/>
    <col min="12" max="12" width="10.7109375" style="0" customWidth="1"/>
    <col min="13" max="13" width="12.57421875" style="47" customWidth="1"/>
    <col min="14" max="14" width="13.28125" style="0" customWidth="1"/>
    <col min="15" max="15" width="11.140625" style="0" customWidth="1"/>
    <col min="16" max="16" width="5.8515625" style="0" customWidth="1"/>
    <col min="17" max="17" width="0.42578125" style="0" customWidth="1"/>
    <col min="18" max="18" width="14.7109375" style="0" customWidth="1"/>
  </cols>
  <sheetData>
    <row r="1" spans="1:18" ht="12.75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2" t="s">
        <v>267</v>
      </c>
      <c r="N1" s="173"/>
      <c r="O1" s="173"/>
      <c r="P1" s="171"/>
      <c r="Q1" s="171"/>
      <c r="R1" s="171"/>
    </row>
    <row r="2" spans="1:18" ht="12.75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 t="s">
        <v>268</v>
      </c>
      <c r="N2" s="173"/>
      <c r="O2" s="173"/>
      <c r="P2" s="171"/>
      <c r="Q2" s="171"/>
      <c r="R2" s="171"/>
    </row>
    <row r="3" spans="1:18" ht="12.75" customHeight="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398" t="s">
        <v>323</v>
      </c>
      <c r="N3" s="398"/>
      <c r="O3" s="398"/>
      <c r="P3" s="398"/>
      <c r="Q3" s="398"/>
      <c r="R3" s="398"/>
    </row>
    <row r="4" spans="1:18" ht="12.75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5"/>
      <c r="N4" s="174"/>
      <c r="O4" s="174"/>
      <c r="P4" s="174"/>
      <c r="Q4" s="174"/>
      <c r="R4" s="171"/>
    </row>
    <row r="5" spans="1:18" ht="18.75">
      <c r="A5" s="176"/>
      <c r="B5" s="176"/>
      <c r="C5" s="176"/>
      <c r="D5" s="176"/>
      <c r="E5" s="176"/>
      <c r="F5" s="176"/>
      <c r="G5" s="176"/>
      <c r="H5" s="176"/>
      <c r="I5" s="177"/>
      <c r="J5" s="178" t="s">
        <v>20</v>
      </c>
      <c r="K5" s="178" t="s">
        <v>20</v>
      </c>
      <c r="L5" s="178"/>
      <c r="M5" s="178"/>
      <c r="N5" s="178"/>
      <c r="O5" s="178"/>
      <c r="P5" s="178"/>
      <c r="Q5" s="178"/>
      <c r="R5" s="179"/>
    </row>
    <row r="6" spans="1:18" ht="18.75">
      <c r="A6" s="176"/>
      <c r="B6" s="176"/>
      <c r="C6" s="176"/>
      <c r="D6" s="176"/>
      <c r="E6" s="176"/>
      <c r="F6" s="176"/>
      <c r="G6" s="176"/>
      <c r="H6" s="176"/>
      <c r="I6" s="177"/>
      <c r="J6" s="178" t="s">
        <v>380</v>
      </c>
      <c r="K6" s="178" t="s">
        <v>478</v>
      </c>
      <c r="L6" s="178"/>
      <c r="M6" s="178"/>
      <c r="N6" s="178"/>
      <c r="O6" s="178"/>
      <c r="P6" s="178"/>
      <c r="Q6" s="178"/>
      <c r="R6" s="179"/>
    </row>
    <row r="7" spans="1:18" ht="18.75">
      <c r="A7" s="176"/>
      <c r="B7" s="176"/>
      <c r="C7" s="176"/>
      <c r="D7" s="176"/>
      <c r="E7" s="176"/>
      <c r="F7" s="176"/>
      <c r="G7" s="176"/>
      <c r="H7" s="176"/>
      <c r="I7" s="177"/>
      <c r="J7" s="180" t="s">
        <v>381</v>
      </c>
      <c r="K7" s="180" t="s">
        <v>533</v>
      </c>
      <c r="L7" s="178"/>
      <c r="M7" s="178"/>
      <c r="N7" s="178"/>
      <c r="O7" s="178"/>
      <c r="P7" s="178"/>
      <c r="Q7" s="178"/>
      <c r="R7" s="179"/>
    </row>
    <row r="8" spans="1:18" ht="10.5" customHeight="1">
      <c r="A8" s="176"/>
      <c r="B8" s="176"/>
      <c r="C8" s="176"/>
      <c r="D8" s="176"/>
      <c r="E8" s="176"/>
      <c r="F8" s="176"/>
      <c r="G8" s="176"/>
      <c r="H8" s="176"/>
      <c r="I8" s="177"/>
      <c r="J8" s="177"/>
      <c r="K8" s="181"/>
      <c r="L8" s="181"/>
      <c r="M8" s="181"/>
      <c r="N8" s="181"/>
      <c r="O8" s="181"/>
      <c r="P8" s="181"/>
      <c r="Q8" s="182"/>
      <c r="R8" s="171"/>
    </row>
    <row r="9" spans="1:18" ht="15">
      <c r="A9" s="176"/>
      <c r="B9" s="176"/>
      <c r="C9" s="176"/>
      <c r="D9" s="176"/>
      <c r="E9" s="176"/>
      <c r="F9" s="176"/>
      <c r="G9" s="176"/>
      <c r="H9" s="176"/>
      <c r="I9" s="177"/>
      <c r="J9" s="177"/>
      <c r="K9" s="181"/>
      <c r="L9" s="181"/>
      <c r="M9" s="181"/>
      <c r="N9" s="181"/>
      <c r="O9" s="181"/>
      <c r="P9" s="181"/>
      <c r="Q9" s="182"/>
      <c r="R9" s="171"/>
    </row>
    <row r="10" spans="1:18" ht="15">
      <c r="A10" s="177"/>
      <c r="B10" s="177"/>
      <c r="C10" s="177"/>
      <c r="D10" s="183"/>
      <c r="E10" s="177"/>
      <c r="F10" s="177"/>
      <c r="G10" s="177"/>
      <c r="H10" s="177"/>
      <c r="I10" s="177"/>
      <c r="J10" s="177"/>
      <c r="K10" s="181"/>
      <c r="L10" s="181"/>
      <c r="M10" s="181"/>
      <c r="N10" s="181"/>
      <c r="O10" s="181"/>
      <c r="P10" s="181"/>
      <c r="Q10" s="182"/>
      <c r="R10" s="171"/>
    </row>
    <row r="11" spans="1:18" ht="9" customHeight="1">
      <c r="A11" s="184"/>
      <c r="B11" s="184"/>
      <c r="C11" s="184"/>
      <c r="D11" s="183"/>
      <c r="E11" s="177"/>
      <c r="F11" s="177"/>
      <c r="G11" s="177"/>
      <c r="H11" s="177"/>
      <c r="I11" s="177"/>
      <c r="J11" s="177"/>
      <c r="K11" s="177"/>
      <c r="L11" s="177"/>
      <c r="M11" s="181"/>
      <c r="N11" s="177"/>
      <c r="O11" s="177"/>
      <c r="P11" s="171"/>
      <c r="Q11" s="171"/>
      <c r="R11" s="171"/>
    </row>
    <row r="12" spans="1:18" ht="16.5" customHeight="1">
      <c r="A12" s="406" t="s">
        <v>23</v>
      </c>
      <c r="B12" s="406"/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  <c r="O12" s="406"/>
      <c r="P12" s="171"/>
      <c r="Q12" s="171"/>
      <c r="R12" s="171"/>
    </row>
    <row r="13" spans="1:18" ht="18">
      <c r="A13" s="406" t="s">
        <v>315</v>
      </c>
      <c r="B13" s="406"/>
      <c r="C13" s="406"/>
      <c r="D13" s="406"/>
      <c r="E13" s="406"/>
      <c r="F13" s="406"/>
      <c r="G13" s="406"/>
      <c r="H13" s="406"/>
      <c r="I13" s="406"/>
      <c r="J13" s="406"/>
      <c r="K13" s="406"/>
      <c r="L13" s="406"/>
      <c r="M13" s="406"/>
      <c r="N13" s="406"/>
      <c r="O13" s="406"/>
      <c r="P13" s="171"/>
      <c r="Q13" s="171"/>
      <c r="R13" s="171"/>
    </row>
    <row r="14" spans="1:18" ht="10.5" customHeight="1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5"/>
      <c r="N14" s="184"/>
      <c r="O14" s="184"/>
      <c r="P14" s="171"/>
      <c r="Q14" s="171"/>
      <c r="R14" s="171"/>
    </row>
    <row r="15" spans="1:18" ht="15.75">
      <c r="A15" s="186" t="s">
        <v>0</v>
      </c>
      <c r="B15" s="187" t="s">
        <v>290</v>
      </c>
      <c r="C15" s="188"/>
      <c r="D15" s="187"/>
      <c r="E15" s="407" t="s">
        <v>47</v>
      </c>
      <c r="F15" s="407"/>
      <c r="G15" s="407"/>
      <c r="H15" s="407"/>
      <c r="I15" s="407"/>
      <c r="J15" s="407"/>
      <c r="K15" s="407"/>
      <c r="L15" s="407"/>
      <c r="M15" s="189"/>
      <c r="N15" s="190"/>
      <c r="O15" s="190"/>
      <c r="P15" s="171"/>
      <c r="Q15" s="171"/>
      <c r="R15" s="171"/>
    </row>
    <row r="16" spans="1:18" ht="15">
      <c r="A16" s="186" t="s">
        <v>330</v>
      </c>
      <c r="B16" s="186"/>
      <c r="C16" s="186"/>
      <c r="D16" s="191"/>
      <c r="E16" s="177"/>
      <c r="F16" s="177"/>
      <c r="G16" s="177"/>
      <c r="H16" s="177"/>
      <c r="I16" s="177"/>
      <c r="J16" s="177"/>
      <c r="K16" s="177"/>
      <c r="L16" s="177"/>
      <c r="M16" s="181"/>
      <c r="N16" s="177"/>
      <c r="O16" s="177"/>
      <c r="P16" s="171"/>
      <c r="Q16" s="171"/>
      <c r="R16" s="171"/>
    </row>
    <row r="17" spans="1:18" ht="9" customHeight="1">
      <c r="A17" s="186"/>
      <c r="B17" s="186"/>
      <c r="C17" s="186"/>
      <c r="D17" s="191"/>
      <c r="E17" s="177"/>
      <c r="F17" s="177"/>
      <c r="G17" s="177"/>
      <c r="H17" s="177"/>
      <c r="I17" s="177"/>
      <c r="J17" s="177"/>
      <c r="K17" s="177"/>
      <c r="L17" s="177"/>
      <c r="M17" s="181"/>
      <c r="N17" s="177"/>
      <c r="O17" s="177"/>
      <c r="P17" s="171"/>
      <c r="Q17" s="171"/>
      <c r="R17" s="171"/>
    </row>
    <row r="18" spans="1:18" ht="15.75">
      <c r="A18" s="192" t="s">
        <v>48</v>
      </c>
      <c r="B18" s="187" t="s">
        <v>291</v>
      </c>
      <c r="C18" s="188"/>
      <c r="D18" s="187"/>
      <c r="E18" s="407" t="s">
        <v>47</v>
      </c>
      <c r="F18" s="407"/>
      <c r="G18" s="407"/>
      <c r="H18" s="407"/>
      <c r="I18" s="407"/>
      <c r="J18" s="407"/>
      <c r="K18" s="407"/>
      <c r="L18" s="407"/>
      <c r="M18" s="189"/>
      <c r="N18" s="190"/>
      <c r="O18" s="190"/>
      <c r="P18" s="171"/>
      <c r="Q18" s="171"/>
      <c r="R18" s="171"/>
    </row>
    <row r="19" spans="1:18" ht="15">
      <c r="A19" s="186" t="s">
        <v>332</v>
      </c>
      <c r="B19" s="186"/>
      <c r="C19" s="186"/>
      <c r="D19" s="183"/>
      <c r="E19" s="177"/>
      <c r="F19" s="177"/>
      <c r="G19" s="177"/>
      <c r="H19" s="177"/>
      <c r="I19" s="177"/>
      <c r="J19" s="177"/>
      <c r="K19" s="177"/>
      <c r="L19" s="177"/>
      <c r="M19" s="181"/>
      <c r="N19" s="177"/>
      <c r="O19" s="177"/>
      <c r="P19" s="171"/>
      <c r="Q19" s="171"/>
      <c r="R19" s="171"/>
    </row>
    <row r="20" spans="1:18" ht="9.75" customHeight="1">
      <c r="A20" s="186"/>
      <c r="B20" s="186"/>
      <c r="C20" s="186"/>
      <c r="D20" s="183"/>
      <c r="E20" s="177"/>
      <c r="F20" s="177"/>
      <c r="G20" s="177"/>
      <c r="H20" s="177"/>
      <c r="I20" s="177"/>
      <c r="J20" s="177"/>
      <c r="K20" s="177"/>
      <c r="L20" s="177"/>
      <c r="M20" s="181"/>
      <c r="N20" s="177"/>
      <c r="O20" s="177"/>
      <c r="P20" s="171"/>
      <c r="Q20" s="171"/>
      <c r="R20" s="171"/>
    </row>
    <row r="21" spans="1:18" ht="47.25" customHeight="1">
      <c r="A21" s="186" t="s">
        <v>24</v>
      </c>
      <c r="B21" s="193" t="s">
        <v>252</v>
      </c>
      <c r="C21" s="193" t="s">
        <v>231</v>
      </c>
      <c r="D21" s="193"/>
      <c r="E21" s="193"/>
      <c r="F21" s="381" t="s">
        <v>105</v>
      </c>
      <c r="G21" s="382"/>
      <c r="H21" s="382"/>
      <c r="I21" s="382"/>
      <c r="J21" s="382"/>
      <c r="K21" s="382"/>
      <c r="L21" s="382"/>
      <c r="M21" s="382"/>
      <c r="N21" s="382"/>
      <c r="O21" s="382"/>
      <c r="P21" s="171"/>
      <c r="Q21" s="171"/>
      <c r="R21" s="171"/>
    </row>
    <row r="22" spans="1:18" ht="15">
      <c r="A22" s="186" t="s">
        <v>331</v>
      </c>
      <c r="B22" s="186"/>
      <c r="C22" s="186"/>
      <c r="D22" s="183"/>
      <c r="E22" s="177"/>
      <c r="F22" s="177"/>
      <c r="G22" s="177"/>
      <c r="H22" s="177"/>
      <c r="I22" s="177"/>
      <c r="J22" s="177"/>
      <c r="K22" s="177"/>
      <c r="L22" s="177"/>
      <c r="M22" s="181"/>
      <c r="N22" s="177"/>
      <c r="O22" s="177"/>
      <c r="P22" s="171"/>
      <c r="Q22" s="171"/>
      <c r="R22" s="171"/>
    </row>
    <row r="23" spans="1:18" ht="6" customHeight="1">
      <c r="A23" s="194"/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5"/>
      <c r="N23" s="194"/>
      <c r="O23" s="194"/>
      <c r="P23" s="171"/>
      <c r="Q23" s="171"/>
      <c r="R23" s="171"/>
    </row>
    <row r="24" spans="1:18" ht="32.25" customHeight="1">
      <c r="A24" s="388" t="s">
        <v>527</v>
      </c>
      <c r="B24" s="388"/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8"/>
      <c r="N24" s="388"/>
      <c r="O24" s="388"/>
      <c r="P24" s="171"/>
      <c r="Q24" s="171"/>
      <c r="R24" s="171"/>
    </row>
    <row r="25" spans="1:18" ht="1.5" customHeight="1" hidden="1">
      <c r="A25" s="197"/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8"/>
      <c r="N25" s="197"/>
      <c r="O25" s="197"/>
      <c r="P25" s="171"/>
      <c r="Q25" s="171"/>
      <c r="R25" s="171"/>
    </row>
    <row r="26" spans="1:18" ht="15">
      <c r="A26" s="194" t="s">
        <v>25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5"/>
      <c r="N26" s="194"/>
      <c r="O26" s="194"/>
      <c r="P26" s="171"/>
      <c r="Q26" s="171"/>
      <c r="R26" s="171"/>
    </row>
    <row r="27" spans="1:18" ht="15">
      <c r="A27" s="176">
        <v>1</v>
      </c>
      <c r="B27" s="371" t="s">
        <v>386</v>
      </c>
      <c r="C27" s="372"/>
      <c r="D27" s="372"/>
      <c r="E27" s="372"/>
      <c r="F27" s="372"/>
      <c r="G27" s="372"/>
      <c r="H27" s="372"/>
      <c r="I27" s="372"/>
      <c r="J27" s="372"/>
      <c r="K27" s="372"/>
      <c r="L27" s="372"/>
      <c r="M27" s="372"/>
      <c r="N27" s="372"/>
      <c r="O27" s="372"/>
      <c r="P27" s="372"/>
      <c r="Q27" s="171"/>
      <c r="R27" s="171"/>
    </row>
    <row r="28" spans="1:18" ht="15" customHeight="1">
      <c r="A28" s="176">
        <v>2</v>
      </c>
      <c r="B28" s="371" t="s">
        <v>387</v>
      </c>
      <c r="C28" s="372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372"/>
      <c r="O28" s="372"/>
      <c r="P28" s="372"/>
      <c r="Q28" s="171"/>
      <c r="R28" s="171"/>
    </row>
    <row r="29" spans="1:18" ht="15">
      <c r="A29" s="176">
        <v>3</v>
      </c>
      <c r="B29" s="373" t="s">
        <v>362</v>
      </c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72"/>
      <c r="O29" s="372"/>
      <c r="P29" s="372"/>
      <c r="Q29" s="171"/>
      <c r="R29" s="171"/>
    </row>
    <row r="30" spans="1:18" ht="15">
      <c r="A30" s="176">
        <v>4</v>
      </c>
      <c r="B30" s="373" t="s">
        <v>55</v>
      </c>
      <c r="C30" s="372"/>
      <c r="D30" s="372"/>
      <c r="E30" s="372"/>
      <c r="F30" s="372"/>
      <c r="G30" s="372"/>
      <c r="H30" s="372"/>
      <c r="I30" s="372"/>
      <c r="J30" s="372"/>
      <c r="K30" s="372"/>
      <c r="L30" s="372"/>
      <c r="M30" s="372"/>
      <c r="N30" s="372"/>
      <c r="O30" s="372"/>
      <c r="P30" s="372"/>
      <c r="Q30" s="171"/>
      <c r="R30" s="171"/>
    </row>
    <row r="31" spans="1:18" ht="28.5" customHeight="1">
      <c r="A31" s="201">
        <v>5</v>
      </c>
      <c r="B31" s="388" t="s">
        <v>447</v>
      </c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171"/>
    </row>
    <row r="32" spans="1:18" ht="33" customHeight="1">
      <c r="A32" s="201">
        <v>6</v>
      </c>
      <c r="B32" s="371" t="str">
        <f>'ДНЗ 1010'!$B$32</f>
        <v>Рішення сесії  від 05.03.2019 №1354; Рішення сесії від 21.05.2019 №1526; Рішення бюджетної комісії від  31.05.2019 №68; Рішеня бюджетної комісії від 31.05.2019 №70; Рішення сесії від 13.06. 2019 №1580</v>
      </c>
      <c r="C32" s="371"/>
      <c r="D32" s="371"/>
      <c r="E32" s="371"/>
      <c r="F32" s="371"/>
      <c r="G32" s="371"/>
      <c r="H32" s="371"/>
      <c r="I32" s="371"/>
      <c r="J32" s="371"/>
      <c r="K32" s="371"/>
      <c r="L32" s="371"/>
      <c r="M32" s="371"/>
      <c r="N32" s="371"/>
      <c r="O32" s="371"/>
      <c r="P32" s="371"/>
      <c r="Q32" s="171"/>
      <c r="R32" s="171"/>
    </row>
    <row r="33" spans="1:18" ht="13.5" customHeight="1">
      <c r="A33" s="201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6"/>
      <c r="N33" s="199"/>
      <c r="O33" s="199"/>
      <c r="P33" s="199"/>
      <c r="Q33" s="171"/>
      <c r="R33" s="171"/>
    </row>
    <row r="34" spans="1:18" ht="15.75" customHeight="1" thickBot="1">
      <c r="A34" s="66" t="s">
        <v>333</v>
      </c>
      <c r="B34" s="326" t="s">
        <v>334</v>
      </c>
      <c r="C34" s="399"/>
      <c r="D34" s="399"/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171"/>
      <c r="R34" s="171"/>
    </row>
    <row r="35" spans="1:18" ht="21" customHeight="1" thickBot="1">
      <c r="A35" s="229" t="s">
        <v>84</v>
      </c>
      <c r="B35" s="400" t="s">
        <v>335</v>
      </c>
      <c r="C35" s="313"/>
      <c r="D35" s="313"/>
      <c r="E35" s="313"/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401"/>
      <c r="Q35" s="171"/>
      <c r="R35" s="171"/>
    </row>
    <row r="36" spans="1:18" ht="17.25" customHeight="1">
      <c r="A36" s="230">
        <v>1</v>
      </c>
      <c r="B36" s="402" t="s">
        <v>449</v>
      </c>
      <c r="C36" s="403"/>
      <c r="D36" s="403"/>
      <c r="E36" s="403"/>
      <c r="F36" s="403"/>
      <c r="G36" s="403"/>
      <c r="H36" s="403"/>
      <c r="I36" s="403"/>
      <c r="J36" s="403"/>
      <c r="K36" s="403"/>
      <c r="L36" s="403"/>
      <c r="M36" s="403"/>
      <c r="N36" s="403"/>
      <c r="O36" s="403"/>
      <c r="P36" s="403"/>
      <c r="Q36" s="171"/>
      <c r="R36" s="171"/>
    </row>
    <row r="37" spans="1:18" ht="14.25" customHeight="1">
      <c r="A37" s="231"/>
      <c r="B37" s="404"/>
      <c r="C37" s="405"/>
      <c r="D37" s="405"/>
      <c r="E37" s="405"/>
      <c r="F37" s="405"/>
      <c r="G37" s="405"/>
      <c r="H37" s="405"/>
      <c r="I37" s="405"/>
      <c r="J37" s="405"/>
      <c r="K37" s="405"/>
      <c r="L37" s="405"/>
      <c r="M37" s="405"/>
      <c r="N37" s="405"/>
      <c r="O37" s="405"/>
      <c r="P37" s="405"/>
      <c r="Q37" s="171"/>
      <c r="R37" s="171"/>
    </row>
    <row r="38" spans="1:18" ht="14.25" customHeight="1">
      <c r="A38" s="197"/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8"/>
      <c r="N38" s="197"/>
      <c r="O38" s="197"/>
      <c r="P38" s="171"/>
      <c r="Q38" s="171"/>
      <c r="R38" s="171"/>
    </row>
    <row r="39" spans="1:18" ht="15.75" customHeight="1">
      <c r="A39" s="194" t="s">
        <v>435</v>
      </c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5"/>
      <c r="N39" s="194"/>
      <c r="O39" s="194"/>
      <c r="P39" s="171"/>
      <c r="Q39" s="171"/>
      <c r="R39" s="171"/>
    </row>
    <row r="40" spans="1:18" ht="18" customHeight="1" thickBot="1">
      <c r="A40" s="203"/>
      <c r="B40" s="203"/>
      <c r="C40" s="203"/>
      <c r="D40" s="203"/>
      <c r="E40" s="159" t="s">
        <v>458</v>
      </c>
      <c r="F40" s="203"/>
      <c r="G40" s="203"/>
      <c r="H40" s="203"/>
      <c r="I40" s="203"/>
      <c r="J40" s="203"/>
      <c r="K40" s="203"/>
      <c r="L40" s="203"/>
      <c r="M40" s="204"/>
      <c r="N40" s="203"/>
      <c r="O40" s="171"/>
      <c r="P40" s="171"/>
      <c r="Q40" s="171"/>
      <c r="R40" s="171"/>
    </row>
    <row r="41" spans="1:18" ht="33" customHeight="1" thickBot="1">
      <c r="A41" s="3" t="s">
        <v>325</v>
      </c>
      <c r="B41" s="1"/>
      <c r="C41" s="1"/>
      <c r="D41" s="19"/>
      <c r="E41" s="19"/>
      <c r="F41" s="19"/>
      <c r="G41" s="19"/>
      <c r="H41" s="19"/>
      <c r="I41" s="19"/>
      <c r="J41" s="19"/>
      <c r="K41" s="19"/>
      <c r="L41" s="19"/>
      <c r="M41" s="220"/>
      <c r="N41" s="19"/>
      <c r="O41" s="19"/>
      <c r="P41" s="171"/>
      <c r="Q41" s="171"/>
      <c r="R41" s="171"/>
    </row>
    <row r="42" spans="1:18" ht="26.25" thickBot="1">
      <c r="A42" s="27" t="s">
        <v>84</v>
      </c>
      <c r="B42" s="277" t="s">
        <v>316</v>
      </c>
      <c r="C42" s="277"/>
      <c r="D42" s="277"/>
      <c r="E42" s="277"/>
      <c r="F42" s="277"/>
      <c r="G42" s="277"/>
      <c r="H42" s="277"/>
      <c r="I42" s="277"/>
      <c r="J42" s="277"/>
      <c r="K42" s="277"/>
      <c r="L42" s="384"/>
      <c r="M42" s="384"/>
      <c r="N42" s="384"/>
      <c r="O42" s="385"/>
      <c r="P42" s="171"/>
      <c r="Q42" s="171"/>
      <c r="R42" s="171"/>
    </row>
    <row r="43" spans="1:18" ht="12.75">
      <c r="A43" s="82">
        <v>1</v>
      </c>
      <c r="B43" s="386" t="s">
        <v>459</v>
      </c>
      <c r="C43" s="386"/>
      <c r="D43" s="386"/>
      <c r="E43" s="386"/>
      <c r="F43" s="386"/>
      <c r="G43" s="386"/>
      <c r="H43" s="386"/>
      <c r="I43" s="386"/>
      <c r="J43" s="386"/>
      <c r="K43" s="386"/>
      <c r="L43" s="386"/>
      <c r="M43" s="386"/>
      <c r="N43" s="386"/>
      <c r="O43" s="386"/>
      <c r="P43" s="171"/>
      <c r="Q43" s="171"/>
      <c r="R43" s="171"/>
    </row>
    <row r="44" spans="1:18" ht="12.75">
      <c r="A44" s="82">
        <v>2</v>
      </c>
      <c r="B44" s="284" t="s">
        <v>427</v>
      </c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6"/>
      <c r="P44" s="171"/>
      <c r="Q44" s="171"/>
      <c r="R44" s="171"/>
    </row>
    <row r="45" spans="1:18" ht="12.75">
      <c r="A45" s="82">
        <v>3</v>
      </c>
      <c r="B45" s="347" t="s">
        <v>390</v>
      </c>
      <c r="C45" s="347"/>
      <c r="D45" s="347"/>
      <c r="E45" s="347"/>
      <c r="F45" s="347"/>
      <c r="G45" s="347"/>
      <c r="H45" s="347"/>
      <c r="I45" s="347"/>
      <c r="J45" s="347"/>
      <c r="K45" s="347"/>
      <c r="L45" s="347"/>
      <c r="M45" s="347"/>
      <c r="N45" s="347"/>
      <c r="O45" s="347"/>
      <c r="P45" s="171"/>
      <c r="Q45" s="171"/>
      <c r="R45" s="171"/>
    </row>
    <row r="46" spans="1:18" ht="12.75">
      <c r="A46" s="82">
        <v>4</v>
      </c>
      <c r="B46" s="347" t="s">
        <v>410</v>
      </c>
      <c r="C46" s="347"/>
      <c r="D46" s="347"/>
      <c r="E46" s="347"/>
      <c r="F46" s="347"/>
      <c r="G46" s="347"/>
      <c r="H46" s="347"/>
      <c r="I46" s="347"/>
      <c r="J46" s="347"/>
      <c r="K46" s="347"/>
      <c r="L46" s="347"/>
      <c r="M46" s="347"/>
      <c r="N46" s="347"/>
      <c r="O46" s="347"/>
      <c r="P46" s="171"/>
      <c r="Q46" s="171"/>
      <c r="R46" s="171"/>
    </row>
    <row r="47" spans="1:18" ht="28.5" customHeight="1">
      <c r="A47" s="82">
        <v>5</v>
      </c>
      <c r="B47" s="308" t="s">
        <v>528</v>
      </c>
      <c r="C47" s="315"/>
      <c r="D47" s="315"/>
      <c r="E47" s="315"/>
      <c r="F47" s="315"/>
      <c r="G47" s="315"/>
      <c r="H47" s="315"/>
      <c r="I47" s="315"/>
      <c r="J47" s="315"/>
      <c r="K47" s="315"/>
      <c r="L47" s="315"/>
      <c r="M47" s="315"/>
      <c r="N47" s="315"/>
      <c r="O47" s="316"/>
      <c r="P47" s="171"/>
      <c r="Q47" s="171"/>
      <c r="R47" s="171"/>
    </row>
    <row r="48" spans="1:18" ht="12.75">
      <c r="A48" s="82">
        <v>6</v>
      </c>
      <c r="B48" s="347" t="s">
        <v>486</v>
      </c>
      <c r="C48" s="347"/>
      <c r="D48" s="347"/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171"/>
      <c r="Q48" s="171"/>
      <c r="R48" s="171"/>
    </row>
    <row r="49" spans="1:18" ht="12.75">
      <c r="A49" s="82">
        <v>7</v>
      </c>
      <c r="B49" s="308" t="s">
        <v>506</v>
      </c>
      <c r="C49" s="348"/>
      <c r="D49" s="348"/>
      <c r="E49" s="348"/>
      <c r="F49" s="348"/>
      <c r="G49" s="348"/>
      <c r="H49" s="348"/>
      <c r="I49" s="348"/>
      <c r="J49" s="348"/>
      <c r="K49" s="348"/>
      <c r="L49" s="348"/>
      <c r="M49" s="348"/>
      <c r="N49" s="348"/>
      <c r="O49" s="349"/>
      <c r="P49" s="171"/>
      <c r="Q49" s="171"/>
      <c r="R49" s="171"/>
    </row>
    <row r="50" spans="1:18" ht="12.75">
      <c r="A50" s="82">
        <v>8</v>
      </c>
      <c r="B50" s="249" t="s">
        <v>472</v>
      </c>
      <c r="C50" s="348"/>
      <c r="D50" s="348"/>
      <c r="E50" s="348"/>
      <c r="F50" s="348"/>
      <c r="G50" s="348"/>
      <c r="H50" s="348"/>
      <c r="I50" s="348"/>
      <c r="J50" s="348"/>
      <c r="K50" s="348"/>
      <c r="L50" s="348"/>
      <c r="M50" s="348"/>
      <c r="N50" s="348"/>
      <c r="O50" s="349"/>
      <c r="P50" s="171"/>
      <c r="Q50" s="171"/>
      <c r="R50" s="171"/>
    </row>
    <row r="51" spans="1:18" ht="13.5" customHeight="1">
      <c r="A51" s="171"/>
      <c r="B51" s="171"/>
      <c r="C51" s="171"/>
      <c r="D51" s="200"/>
      <c r="E51" s="200"/>
      <c r="F51" s="200"/>
      <c r="G51" s="200"/>
      <c r="H51" s="200"/>
      <c r="I51" s="200"/>
      <c r="J51" s="200"/>
      <c r="K51" s="200"/>
      <c r="L51" s="200"/>
      <c r="M51" s="202"/>
      <c r="N51" s="200"/>
      <c r="O51" s="200"/>
      <c r="P51" s="171"/>
      <c r="Q51" s="171"/>
      <c r="R51" s="171"/>
    </row>
    <row r="52" spans="1:18" ht="13.5" customHeight="1" thickBot="1">
      <c r="A52" s="177" t="s">
        <v>336</v>
      </c>
      <c r="B52" s="171"/>
      <c r="C52" s="171"/>
      <c r="D52" s="200"/>
      <c r="E52" s="200"/>
      <c r="F52" s="200"/>
      <c r="G52" s="200"/>
      <c r="H52" s="200"/>
      <c r="I52" s="200"/>
      <c r="J52" s="200"/>
      <c r="K52" s="200"/>
      <c r="L52" s="200"/>
      <c r="M52" s="202"/>
      <c r="N52" s="200"/>
      <c r="O52" s="200"/>
      <c r="P52" s="200"/>
      <c r="Q52" s="171"/>
      <c r="R52" s="171"/>
    </row>
    <row r="53" spans="1:18" ht="39" customHeight="1" thickBot="1">
      <c r="A53" s="27" t="s">
        <v>84</v>
      </c>
      <c r="B53" s="263" t="s">
        <v>317</v>
      </c>
      <c r="C53" s="292"/>
      <c r="D53" s="292"/>
      <c r="E53" s="292"/>
      <c r="F53" s="292"/>
      <c r="G53" s="292"/>
      <c r="H53" s="292"/>
      <c r="I53" s="387"/>
      <c r="J53" s="305" t="s">
        <v>90</v>
      </c>
      <c r="K53" s="366"/>
      <c r="L53" s="305" t="s">
        <v>85</v>
      </c>
      <c r="M53" s="366"/>
      <c r="N53" s="85" t="s">
        <v>327</v>
      </c>
      <c r="O53" s="370"/>
      <c r="P53" s="370"/>
      <c r="Q53" s="171"/>
      <c r="R53" s="171"/>
    </row>
    <row r="54" spans="1:18" ht="12.75">
      <c r="A54" s="21">
        <v>1</v>
      </c>
      <c r="B54" s="301">
        <v>2</v>
      </c>
      <c r="C54" s="317"/>
      <c r="D54" s="317"/>
      <c r="E54" s="317"/>
      <c r="F54" s="317"/>
      <c r="G54" s="317"/>
      <c r="H54" s="317"/>
      <c r="I54" s="367"/>
      <c r="J54" s="301">
        <v>3</v>
      </c>
      <c r="K54" s="367"/>
      <c r="L54" s="301">
        <v>4</v>
      </c>
      <c r="M54" s="367"/>
      <c r="N54" s="21">
        <v>5</v>
      </c>
      <c r="O54" s="370"/>
      <c r="P54" s="365"/>
      <c r="Q54" s="171"/>
      <c r="R54" s="171"/>
    </row>
    <row r="55" spans="1:18" ht="25.5" customHeight="1">
      <c r="A55" s="22">
        <v>1</v>
      </c>
      <c r="B55" s="308" t="s">
        <v>459</v>
      </c>
      <c r="C55" s="348"/>
      <c r="D55" s="348"/>
      <c r="E55" s="348"/>
      <c r="F55" s="348"/>
      <c r="G55" s="348"/>
      <c r="H55" s="348"/>
      <c r="I55" s="349"/>
      <c r="J55" s="359">
        <f>J63-J56-J57-J58-K60-J62-J59-J61</f>
        <v>83674944</v>
      </c>
      <c r="K55" s="359"/>
      <c r="L55" s="359">
        <f>L63-L56-L60-L61-L62-L58</f>
        <v>4289129</v>
      </c>
      <c r="M55" s="359"/>
      <c r="N55" s="74">
        <f>J55+L55</f>
        <v>87964073</v>
      </c>
      <c r="O55" s="364"/>
      <c r="P55" s="365"/>
      <c r="Q55" s="171"/>
      <c r="R55" s="171"/>
    </row>
    <row r="56" spans="1:18" ht="12.75" customHeight="1">
      <c r="A56" s="22">
        <v>2</v>
      </c>
      <c r="B56" s="249" t="s">
        <v>428</v>
      </c>
      <c r="C56" s="348"/>
      <c r="D56" s="348"/>
      <c r="E56" s="348"/>
      <c r="F56" s="348"/>
      <c r="G56" s="348"/>
      <c r="H56" s="348"/>
      <c r="I56" s="349"/>
      <c r="J56" s="359">
        <f>2266485+2185653+1807972+74050</f>
        <v>6334160</v>
      </c>
      <c r="K56" s="359"/>
      <c r="L56" s="389">
        <f>171209</f>
        <v>171209</v>
      </c>
      <c r="M56" s="389"/>
      <c r="N56" s="74">
        <f aca="true" t="shared" si="0" ref="N56:N63">J56+L56</f>
        <v>6505369</v>
      </c>
      <c r="O56" s="364"/>
      <c r="P56" s="365"/>
      <c r="Q56" s="171"/>
      <c r="R56" s="171"/>
    </row>
    <row r="57" spans="1:18" ht="25.5" customHeight="1">
      <c r="A57" s="22">
        <v>3</v>
      </c>
      <c r="B57" s="308" t="s">
        <v>390</v>
      </c>
      <c r="C57" s="348"/>
      <c r="D57" s="348"/>
      <c r="E57" s="348"/>
      <c r="F57" s="348"/>
      <c r="G57" s="348"/>
      <c r="H57" s="348"/>
      <c r="I57" s="349"/>
      <c r="J57" s="390">
        <v>350000</v>
      </c>
      <c r="K57" s="391"/>
      <c r="L57" s="350"/>
      <c r="M57" s="324"/>
      <c r="N57" s="74">
        <f t="shared" si="0"/>
        <v>350000</v>
      </c>
      <c r="O57" s="364"/>
      <c r="P57" s="365"/>
      <c r="Q57" s="171"/>
      <c r="R57" s="171"/>
    </row>
    <row r="58" spans="1:18" ht="21" customHeight="1">
      <c r="A58" s="22">
        <v>4</v>
      </c>
      <c r="B58" s="308" t="s">
        <v>461</v>
      </c>
      <c r="C58" s="348"/>
      <c r="D58" s="348"/>
      <c r="E58" s="348"/>
      <c r="F58" s="348"/>
      <c r="G58" s="348"/>
      <c r="H58" s="348"/>
      <c r="I58" s="349"/>
      <c r="J58" s="390">
        <v>1198700</v>
      </c>
      <c r="K58" s="391"/>
      <c r="L58" s="350">
        <v>128000</v>
      </c>
      <c r="M58" s="324"/>
      <c r="N58" s="74">
        <f t="shared" si="0"/>
        <v>1326700</v>
      </c>
      <c r="O58" s="364"/>
      <c r="P58" s="365"/>
      <c r="Q58" s="171"/>
      <c r="R58" s="171"/>
    </row>
    <row r="59" spans="1:18" ht="42" customHeight="1">
      <c r="A59" s="22">
        <v>5</v>
      </c>
      <c r="B59" s="308" t="s">
        <v>528</v>
      </c>
      <c r="C59" s="348"/>
      <c r="D59" s="348"/>
      <c r="E59" s="348"/>
      <c r="F59" s="348"/>
      <c r="G59" s="348"/>
      <c r="H59" s="348"/>
      <c r="I59" s="349"/>
      <c r="J59" s="390">
        <v>530727</v>
      </c>
      <c r="K59" s="391"/>
      <c r="L59" s="350"/>
      <c r="M59" s="324"/>
      <c r="N59" s="74">
        <f>J59+L59</f>
        <v>530727</v>
      </c>
      <c r="O59" s="208"/>
      <c r="P59" s="206"/>
      <c r="Q59" s="171"/>
      <c r="R59" s="171"/>
    </row>
    <row r="60" spans="1:18" ht="25.5" customHeight="1">
      <c r="A60" s="22">
        <v>6</v>
      </c>
      <c r="B60" s="308" t="s">
        <v>486</v>
      </c>
      <c r="C60" s="348"/>
      <c r="D60" s="348"/>
      <c r="E60" s="348"/>
      <c r="F60" s="348"/>
      <c r="G60" s="348"/>
      <c r="H60" s="348"/>
      <c r="I60" s="349"/>
      <c r="J60" s="390"/>
      <c r="K60" s="391"/>
      <c r="L60" s="350">
        <v>128423</v>
      </c>
      <c r="M60" s="324"/>
      <c r="N60" s="74">
        <f t="shared" si="0"/>
        <v>128423</v>
      </c>
      <c r="O60" s="208"/>
      <c r="P60" s="206"/>
      <c r="Q60" s="171"/>
      <c r="R60" s="171"/>
    </row>
    <row r="61" spans="1:18" ht="17.25" customHeight="1">
      <c r="A61" s="22">
        <v>7</v>
      </c>
      <c r="B61" s="308" t="s">
        <v>506</v>
      </c>
      <c r="C61" s="348"/>
      <c r="D61" s="348"/>
      <c r="E61" s="348"/>
      <c r="F61" s="348"/>
      <c r="G61" s="348"/>
      <c r="H61" s="348"/>
      <c r="I61" s="349"/>
      <c r="J61" s="390">
        <v>115208</v>
      </c>
      <c r="K61" s="391"/>
      <c r="L61" s="350">
        <v>140384</v>
      </c>
      <c r="M61" s="350"/>
      <c r="N61" s="74">
        <f t="shared" si="0"/>
        <v>255592</v>
      </c>
      <c r="O61" s="208"/>
      <c r="P61" s="206"/>
      <c r="Q61" s="171"/>
      <c r="R61" s="171"/>
    </row>
    <row r="62" spans="1:18" ht="25.5" customHeight="1">
      <c r="A62" s="22">
        <v>8</v>
      </c>
      <c r="B62" s="308" t="s">
        <v>472</v>
      </c>
      <c r="C62" s="348"/>
      <c r="D62" s="348"/>
      <c r="E62" s="348"/>
      <c r="F62" s="348"/>
      <c r="G62" s="348"/>
      <c r="H62" s="348"/>
      <c r="I62" s="349"/>
      <c r="J62" s="390">
        <f>34500</f>
        <v>34500</v>
      </c>
      <c r="K62" s="391"/>
      <c r="L62" s="350">
        <f>15000+14000</f>
        <v>29000</v>
      </c>
      <c r="M62" s="324"/>
      <c r="N62" s="74">
        <f>J62+L62</f>
        <v>63500</v>
      </c>
      <c r="O62" s="208"/>
      <c r="P62" s="206"/>
      <c r="Q62" s="171"/>
      <c r="R62" s="171"/>
    </row>
    <row r="63" spans="1:18" ht="12.75">
      <c r="A63" s="22"/>
      <c r="B63" s="368" t="s">
        <v>107</v>
      </c>
      <c r="C63" s="357"/>
      <c r="D63" s="357"/>
      <c r="E63" s="357"/>
      <c r="F63" s="357"/>
      <c r="G63" s="357"/>
      <c r="H63" s="357"/>
      <c r="I63" s="358"/>
      <c r="J63" s="389">
        <v>92238239</v>
      </c>
      <c r="K63" s="389"/>
      <c r="L63" s="389">
        <f>4259591+626554</f>
        <v>4886145</v>
      </c>
      <c r="M63" s="389"/>
      <c r="N63" s="74">
        <f t="shared" si="0"/>
        <v>97124384</v>
      </c>
      <c r="O63" s="364"/>
      <c r="P63" s="370"/>
      <c r="Q63" s="209"/>
      <c r="R63" s="209"/>
    </row>
    <row r="64" spans="1:18" ht="12.75" customHeight="1">
      <c r="A64" s="171"/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210"/>
      <c r="M64" s="205"/>
      <c r="N64" s="171"/>
      <c r="O64" s="171"/>
      <c r="P64" s="171"/>
      <c r="Q64" s="209"/>
      <c r="R64" s="171"/>
    </row>
    <row r="65" spans="1:18" ht="15.75" thickBot="1">
      <c r="A65" s="177" t="s">
        <v>328</v>
      </c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205"/>
      <c r="N65" s="171"/>
      <c r="O65" s="171"/>
      <c r="P65" s="171"/>
      <c r="Q65" s="171"/>
      <c r="R65" s="171"/>
    </row>
    <row r="66" spans="1:18" ht="13.5" customHeight="1" thickBot="1">
      <c r="A66" s="302" t="s">
        <v>318</v>
      </c>
      <c r="B66" s="313"/>
      <c r="C66" s="313"/>
      <c r="D66" s="313"/>
      <c r="E66" s="313"/>
      <c r="F66" s="292"/>
      <c r="G66" s="387"/>
      <c r="H66" s="277" t="s">
        <v>90</v>
      </c>
      <c r="I66" s="277"/>
      <c r="J66" s="263"/>
      <c r="K66" s="335" t="s">
        <v>85</v>
      </c>
      <c r="L66" s="277"/>
      <c r="M66" s="369"/>
      <c r="N66" s="292" t="s">
        <v>9</v>
      </c>
      <c r="O66" s="292"/>
      <c r="P66" s="292"/>
      <c r="Q66" s="377"/>
      <c r="R66" s="171"/>
    </row>
    <row r="67" spans="1:18" ht="12.75">
      <c r="A67" s="360">
        <v>1</v>
      </c>
      <c r="B67" s="361"/>
      <c r="C67" s="361"/>
      <c r="D67" s="361"/>
      <c r="E67" s="361"/>
      <c r="F67" s="361"/>
      <c r="G67" s="362"/>
      <c r="H67" s="392">
        <v>2</v>
      </c>
      <c r="I67" s="392"/>
      <c r="J67" s="392"/>
      <c r="K67" s="392">
        <v>3</v>
      </c>
      <c r="L67" s="392"/>
      <c r="M67" s="392"/>
      <c r="N67" s="360">
        <v>4</v>
      </c>
      <c r="O67" s="361"/>
      <c r="P67" s="361"/>
      <c r="Q67" s="362"/>
      <c r="R67" s="171"/>
    </row>
    <row r="68" spans="1:18" ht="12.75">
      <c r="A68" s="249" t="s">
        <v>534</v>
      </c>
      <c r="B68" s="348"/>
      <c r="C68" s="348"/>
      <c r="D68" s="348"/>
      <c r="E68" s="348"/>
      <c r="F68" s="348"/>
      <c r="G68" s="349"/>
      <c r="H68" s="393"/>
      <c r="I68" s="393"/>
      <c r="J68" s="393"/>
      <c r="K68" s="393"/>
      <c r="L68" s="393"/>
      <c r="M68" s="393"/>
      <c r="N68" s="289"/>
      <c r="O68" s="357"/>
      <c r="P68" s="357"/>
      <c r="Q68" s="358"/>
      <c r="R68" s="171"/>
    </row>
    <row r="69" spans="1:18" ht="30" customHeight="1">
      <c r="A69" s="234" t="str">
        <f>B62</f>
        <v>Виконання міської програми "Фонд міської ради на виконання депутатських повноважень на 2019 рік"</v>
      </c>
      <c r="B69" s="318"/>
      <c r="C69" s="318"/>
      <c r="D69" s="318"/>
      <c r="E69" s="318"/>
      <c r="F69" s="357"/>
      <c r="G69" s="358"/>
      <c r="H69" s="359">
        <f>J62</f>
        <v>34500</v>
      </c>
      <c r="I69" s="312"/>
      <c r="J69" s="312"/>
      <c r="K69" s="359">
        <f>L62</f>
        <v>29000</v>
      </c>
      <c r="L69" s="312"/>
      <c r="M69" s="312"/>
      <c r="N69" s="252">
        <f>H69+K69</f>
        <v>63500</v>
      </c>
      <c r="O69" s="355"/>
      <c r="P69" s="355"/>
      <c r="Q69" s="356"/>
      <c r="R69" s="171"/>
    </row>
    <row r="70" spans="1:18" ht="12.75">
      <c r="A70" s="289" t="s">
        <v>9</v>
      </c>
      <c r="B70" s="357"/>
      <c r="C70" s="357"/>
      <c r="D70" s="357"/>
      <c r="E70" s="357"/>
      <c r="F70" s="357"/>
      <c r="G70" s="358"/>
      <c r="H70" s="359">
        <f>H69</f>
        <v>34500</v>
      </c>
      <c r="I70" s="312"/>
      <c r="J70" s="312"/>
      <c r="K70" s="359">
        <f>K69</f>
        <v>29000</v>
      </c>
      <c r="L70" s="359"/>
      <c r="M70" s="359"/>
      <c r="N70" s="252">
        <f>N69</f>
        <v>63500</v>
      </c>
      <c r="O70" s="355"/>
      <c r="P70" s="355"/>
      <c r="Q70" s="356"/>
      <c r="R70" s="171"/>
    </row>
    <row r="71" spans="1:18" ht="13.5" customHeight="1">
      <c r="A71" s="171"/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205"/>
      <c r="N71" s="171"/>
      <c r="O71" s="171"/>
      <c r="P71" s="171"/>
      <c r="Q71" s="171"/>
      <c r="R71" s="171"/>
    </row>
    <row r="72" spans="1:18" ht="15.75" thickBot="1">
      <c r="A72" s="3" t="s">
        <v>337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220"/>
      <c r="N72" s="19"/>
      <c r="O72" s="19"/>
      <c r="P72" s="19"/>
      <c r="Q72" s="171"/>
      <c r="R72" s="171"/>
    </row>
    <row r="73" spans="1:18" ht="26.25" thickBot="1">
      <c r="A73" s="27" t="s">
        <v>94</v>
      </c>
      <c r="B73" s="305" t="s">
        <v>319</v>
      </c>
      <c r="C73" s="313"/>
      <c r="D73" s="313"/>
      <c r="E73" s="313"/>
      <c r="F73" s="313"/>
      <c r="G73" s="313"/>
      <c r="H73" s="313"/>
      <c r="I73" s="313"/>
      <c r="J73" s="366"/>
      <c r="K73" s="71" t="s">
        <v>12</v>
      </c>
      <c r="L73" s="71" t="s">
        <v>13</v>
      </c>
      <c r="M73" s="221" t="s">
        <v>90</v>
      </c>
      <c r="N73" s="71" t="s">
        <v>320</v>
      </c>
      <c r="O73" s="261" t="s">
        <v>9</v>
      </c>
      <c r="P73" s="394"/>
      <c r="Q73" s="171"/>
      <c r="R73" s="171"/>
    </row>
    <row r="74" spans="1:18" ht="12.75">
      <c r="A74" s="21">
        <v>1</v>
      </c>
      <c r="B74" s="378">
        <v>2</v>
      </c>
      <c r="C74" s="379"/>
      <c r="D74" s="379"/>
      <c r="E74" s="379"/>
      <c r="F74" s="379"/>
      <c r="G74" s="379"/>
      <c r="H74" s="379"/>
      <c r="I74" s="379"/>
      <c r="J74" s="380"/>
      <c r="K74" s="82">
        <v>3</v>
      </c>
      <c r="L74" s="82">
        <v>4</v>
      </c>
      <c r="M74" s="222">
        <v>5</v>
      </c>
      <c r="N74" s="82">
        <v>6</v>
      </c>
      <c r="O74" s="392">
        <v>7</v>
      </c>
      <c r="P74" s="392"/>
      <c r="Q74" s="171"/>
      <c r="R74" s="171"/>
    </row>
    <row r="75" spans="1:18" ht="12.75">
      <c r="A75" s="22"/>
      <c r="B75" s="351" t="s">
        <v>152</v>
      </c>
      <c r="C75" s="315"/>
      <c r="D75" s="315"/>
      <c r="E75" s="315"/>
      <c r="F75" s="315"/>
      <c r="G75" s="315"/>
      <c r="H75" s="315"/>
      <c r="I75" s="315"/>
      <c r="J75" s="316"/>
      <c r="K75" s="68"/>
      <c r="L75" s="68"/>
      <c r="M75" s="223"/>
      <c r="N75" s="68"/>
      <c r="O75" s="393"/>
      <c r="P75" s="393"/>
      <c r="Q75" s="171"/>
      <c r="R75" s="171"/>
    </row>
    <row r="76" spans="1:18" ht="24.75" customHeight="1">
      <c r="A76" s="22">
        <v>1</v>
      </c>
      <c r="B76" s="308" t="s">
        <v>459</v>
      </c>
      <c r="C76" s="315"/>
      <c r="D76" s="315"/>
      <c r="E76" s="315"/>
      <c r="F76" s="315"/>
      <c r="G76" s="315"/>
      <c r="H76" s="315"/>
      <c r="I76" s="315"/>
      <c r="J76" s="316"/>
      <c r="K76" s="68" t="s">
        <v>57</v>
      </c>
      <c r="L76" s="68" t="s">
        <v>43</v>
      </c>
      <c r="M76" s="217">
        <f>J55</f>
        <v>83674944</v>
      </c>
      <c r="N76" s="155">
        <f>L55</f>
        <v>4289129</v>
      </c>
      <c r="O76" s="363">
        <f>M76+N76</f>
        <v>87964073</v>
      </c>
      <c r="P76" s="312"/>
      <c r="Q76" s="171"/>
      <c r="R76" s="171"/>
    </row>
    <row r="77" spans="1:18" ht="12.75">
      <c r="A77" s="22"/>
      <c r="B77" s="374" t="s">
        <v>442</v>
      </c>
      <c r="C77" s="375"/>
      <c r="D77" s="375"/>
      <c r="E77" s="375"/>
      <c r="F77" s="375"/>
      <c r="G77" s="375"/>
      <c r="H77" s="375"/>
      <c r="I77" s="375"/>
      <c r="J77" s="376"/>
      <c r="K77" s="68"/>
      <c r="L77" s="68"/>
      <c r="M77" s="223"/>
      <c r="N77" s="68"/>
      <c r="O77" s="322"/>
      <c r="P77" s="322"/>
      <c r="Q77" s="171"/>
      <c r="R77" s="171"/>
    </row>
    <row r="78" spans="1:18" ht="12.75" customHeight="1">
      <c r="A78" s="22"/>
      <c r="B78" s="308" t="s">
        <v>56</v>
      </c>
      <c r="C78" s="315"/>
      <c r="D78" s="315"/>
      <c r="E78" s="315"/>
      <c r="F78" s="315"/>
      <c r="G78" s="315"/>
      <c r="H78" s="315"/>
      <c r="I78" s="315"/>
      <c r="J78" s="316"/>
      <c r="K78" s="68" t="s">
        <v>37</v>
      </c>
      <c r="L78" s="68"/>
      <c r="M78" s="223">
        <v>5</v>
      </c>
      <c r="N78" s="68"/>
      <c r="O78" s="322">
        <f aca="true" t="shared" si="1" ref="O78:O94">M78+N78</f>
        <v>5</v>
      </c>
      <c r="P78" s="322"/>
      <c r="Q78" s="171"/>
      <c r="R78" s="171"/>
    </row>
    <row r="79" spans="1:18" ht="12.75" customHeight="1">
      <c r="A79" s="22"/>
      <c r="B79" s="308" t="s">
        <v>141</v>
      </c>
      <c r="C79" s="315"/>
      <c r="D79" s="315"/>
      <c r="E79" s="315"/>
      <c r="F79" s="315"/>
      <c r="G79" s="315"/>
      <c r="H79" s="315"/>
      <c r="I79" s="315"/>
      <c r="J79" s="316"/>
      <c r="K79" s="68" t="s">
        <v>37</v>
      </c>
      <c r="L79" s="68" t="s">
        <v>39</v>
      </c>
      <c r="M79" s="223">
        <v>164</v>
      </c>
      <c r="N79" s="68"/>
      <c r="O79" s="322">
        <f t="shared" si="1"/>
        <v>164</v>
      </c>
      <c r="P79" s="322"/>
      <c r="Q79" s="171"/>
      <c r="R79" s="171"/>
    </row>
    <row r="80" spans="1:18" ht="25.5" customHeight="1">
      <c r="A80" s="22"/>
      <c r="B80" s="308" t="s">
        <v>142</v>
      </c>
      <c r="C80" s="315"/>
      <c r="D80" s="315"/>
      <c r="E80" s="315"/>
      <c r="F80" s="315"/>
      <c r="G80" s="315"/>
      <c r="H80" s="315"/>
      <c r="I80" s="315"/>
      <c r="J80" s="316"/>
      <c r="K80" s="68" t="s">
        <v>37</v>
      </c>
      <c r="L80" s="68" t="s">
        <v>40</v>
      </c>
      <c r="M80" s="223">
        <v>337.89</v>
      </c>
      <c r="N80" s="68"/>
      <c r="O80" s="363">
        <f t="shared" si="1"/>
        <v>337.89</v>
      </c>
      <c r="P80" s="312"/>
      <c r="Q80" s="212"/>
      <c r="R80" s="210"/>
    </row>
    <row r="81" spans="1:18" ht="24" customHeight="1">
      <c r="A81" s="22"/>
      <c r="B81" s="308" t="s">
        <v>216</v>
      </c>
      <c r="C81" s="315"/>
      <c r="D81" s="315"/>
      <c r="E81" s="315"/>
      <c r="F81" s="315"/>
      <c r="G81" s="315"/>
      <c r="H81" s="315"/>
      <c r="I81" s="315"/>
      <c r="J81" s="316"/>
      <c r="K81" s="68" t="s">
        <v>37</v>
      </c>
      <c r="L81" s="68" t="s">
        <v>40</v>
      </c>
      <c r="M81" s="223">
        <v>59.78</v>
      </c>
      <c r="N81" s="68"/>
      <c r="O81" s="363">
        <f t="shared" si="1"/>
        <v>59.78</v>
      </c>
      <c r="P81" s="312"/>
      <c r="Q81" s="210"/>
      <c r="R81" s="210"/>
    </row>
    <row r="82" spans="1:18" ht="25.5" customHeight="1">
      <c r="A82" s="22"/>
      <c r="B82" s="308" t="s">
        <v>217</v>
      </c>
      <c r="C82" s="315"/>
      <c r="D82" s="315"/>
      <c r="E82" s="315"/>
      <c r="F82" s="315"/>
      <c r="G82" s="315"/>
      <c r="H82" s="315"/>
      <c r="I82" s="315"/>
      <c r="J82" s="316"/>
      <c r="K82" s="68" t="s">
        <v>37</v>
      </c>
      <c r="L82" s="68" t="s">
        <v>40</v>
      </c>
      <c r="M82" s="223">
        <v>9</v>
      </c>
      <c r="N82" s="68"/>
      <c r="O82" s="363">
        <f t="shared" si="1"/>
        <v>9</v>
      </c>
      <c r="P82" s="312"/>
      <c r="Q82" s="212"/>
      <c r="R82" s="171"/>
    </row>
    <row r="83" spans="1:18" ht="25.5" customHeight="1">
      <c r="A83" s="22"/>
      <c r="B83" s="308" t="s">
        <v>143</v>
      </c>
      <c r="C83" s="315"/>
      <c r="D83" s="315"/>
      <c r="E83" s="315"/>
      <c r="F83" s="315"/>
      <c r="G83" s="315"/>
      <c r="H83" s="315"/>
      <c r="I83" s="315"/>
      <c r="J83" s="316"/>
      <c r="K83" s="68" t="s">
        <v>37</v>
      </c>
      <c r="L83" s="68" t="s">
        <v>40</v>
      </c>
      <c r="M83" s="223">
        <v>41.5</v>
      </c>
      <c r="N83" s="68"/>
      <c r="O83" s="363">
        <f t="shared" si="1"/>
        <v>41.5</v>
      </c>
      <c r="P83" s="312"/>
      <c r="Q83" s="210"/>
      <c r="R83" s="171"/>
    </row>
    <row r="84" spans="1:18" ht="25.5">
      <c r="A84" s="22"/>
      <c r="B84" s="308" t="s">
        <v>144</v>
      </c>
      <c r="C84" s="315"/>
      <c r="D84" s="315"/>
      <c r="E84" s="315"/>
      <c r="F84" s="315"/>
      <c r="G84" s="315"/>
      <c r="H84" s="315"/>
      <c r="I84" s="315"/>
      <c r="J84" s="316"/>
      <c r="K84" s="68" t="s">
        <v>37</v>
      </c>
      <c r="L84" s="68" t="s">
        <v>40</v>
      </c>
      <c r="M84" s="223">
        <v>208.75</v>
      </c>
      <c r="N84" s="68"/>
      <c r="O84" s="363">
        <f t="shared" si="1"/>
        <v>208.75</v>
      </c>
      <c r="P84" s="312"/>
      <c r="Q84" s="212"/>
      <c r="R84" s="171"/>
    </row>
    <row r="85" spans="1:18" ht="25.5">
      <c r="A85" s="22"/>
      <c r="B85" s="308" t="s">
        <v>74</v>
      </c>
      <c r="C85" s="315"/>
      <c r="D85" s="315"/>
      <c r="E85" s="315"/>
      <c r="F85" s="315"/>
      <c r="G85" s="315"/>
      <c r="H85" s="315"/>
      <c r="I85" s="315"/>
      <c r="J85" s="316"/>
      <c r="K85" s="68" t="s">
        <v>37</v>
      </c>
      <c r="L85" s="68" t="s">
        <v>40</v>
      </c>
      <c r="M85" s="223">
        <v>656.92</v>
      </c>
      <c r="N85" s="68"/>
      <c r="O85" s="363">
        <f t="shared" si="1"/>
        <v>656.92</v>
      </c>
      <c r="P85" s="312"/>
      <c r="Q85" s="210"/>
      <c r="R85" s="171"/>
    </row>
    <row r="86" spans="1:20" s="19" customFormat="1" ht="12.75">
      <c r="A86" s="22">
        <v>2</v>
      </c>
      <c r="B86" s="351" t="s">
        <v>444</v>
      </c>
      <c r="C86" s="315"/>
      <c r="D86" s="315"/>
      <c r="E86" s="315"/>
      <c r="F86" s="315"/>
      <c r="G86" s="315"/>
      <c r="H86" s="315"/>
      <c r="I86" s="315"/>
      <c r="J86" s="316"/>
      <c r="K86" s="68"/>
      <c r="L86" s="68"/>
      <c r="M86" s="223"/>
      <c r="N86" s="68"/>
      <c r="O86" s="363"/>
      <c r="P86" s="312"/>
      <c r="Q86" s="171"/>
      <c r="R86" s="171"/>
      <c r="T86"/>
    </row>
    <row r="87" spans="1:18" ht="35.25" customHeight="1">
      <c r="A87" s="22"/>
      <c r="B87" s="308" t="s">
        <v>321</v>
      </c>
      <c r="C87" s="315"/>
      <c r="D87" s="315"/>
      <c r="E87" s="315"/>
      <c r="F87" s="315"/>
      <c r="G87" s="315"/>
      <c r="H87" s="315"/>
      <c r="I87" s="315"/>
      <c r="J87" s="316"/>
      <c r="K87" s="68" t="s">
        <v>38</v>
      </c>
      <c r="L87" s="72" t="s">
        <v>312</v>
      </c>
      <c r="M87" s="223">
        <v>1753</v>
      </c>
      <c r="N87" s="68"/>
      <c r="O87" s="322">
        <f t="shared" si="1"/>
        <v>1753</v>
      </c>
      <c r="P87" s="322"/>
      <c r="Q87" s="171"/>
      <c r="R87" s="171"/>
    </row>
    <row r="88" spans="1:18" ht="12.75">
      <c r="A88" s="22"/>
      <c r="B88" s="308" t="s">
        <v>146</v>
      </c>
      <c r="C88" s="315"/>
      <c r="D88" s="315"/>
      <c r="E88" s="315"/>
      <c r="F88" s="315"/>
      <c r="G88" s="315"/>
      <c r="H88" s="315"/>
      <c r="I88" s="315"/>
      <c r="J88" s="316"/>
      <c r="K88" s="68" t="s">
        <v>38</v>
      </c>
      <c r="L88" s="72" t="s">
        <v>39</v>
      </c>
      <c r="M88" s="223">
        <v>40</v>
      </c>
      <c r="N88" s="68"/>
      <c r="O88" s="322">
        <f t="shared" si="1"/>
        <v>40</v>
      </c>
      <c r="P88" s="322"/>
      <c r="Q88" s="171"/>
      <c r="R88" s="171"/>
    </row>
    <row r="89" spans="1:18" ht="12.75" customHeight="1">
      <c r="A89" s="22"/>
      <c r="B89" s="308" t="s">
        <v>276</v>
      </c>
      <c r="C89" s="315"/>
      <c r="D89" s="315"/>
      <c r="E89" s="315"/>
      <c r="F89" s="315"/>
      <c r="G89" s="315"/>
      <c r="H89" s="315"/>
      <c r="I89" s="315"/>
      <c r="J89" s="316"/>
      <c r="K89" s="68" t="s">
        <v>78</v>
      </c>
      <c r="L89" s="68" t="s">
        <v>39</v>
      </c>
      <c r="M89" s="223">
        <v>4</v>
      </c>
      <c r="N89" s="68"/>
      <c r="O89" s="322">
        <f t="shared" si="1"/>
        <v>4</v>
      </c>
      <c r="P89" s="322"/>
      <c r="Q89" s="171"/>
      <c r="R89" s="171"/>
    </row>
    <row r="90" spans="1:18" ht="12.75" customHeight="1">
      <c r="A90" s="22"/>
      <c r="B90" s="308" t="s">
        <v>277</v>
      </c>
      <c r="C90" s="315"/>
      <c r="D90" s="315"/>
      <c r="E90" s="315"/>
      <c r="F90" s="315"/>
      <c r="G90" s="315"/>
      <c r="H90" s="315"/>
      <c r="I90" s="315"/>
      <c r="J90" s="316"/>
      <c r="K90" s="68" t="s">
        <v>78</v>
      </c>
      <c r="L90" s="68" t="s">
        <v>39</v>
      </c>
      <c r="M90" s="223">
        <v>12</v>
      </c>
      <c r="N90" s="68"/>
      <c r="O90" s="322">
        <f t="shared" si="1"/>
        <v>12</v>
      </c>
      <c r="P90" s="322"/>
      <c r="Q90" s="171"/>
      <c r="R90" s="171"/>
    </row>
    <row r="91" spans="1:18" ht="12.75">
      <c r="A91" s="22">
        <v>3</v>
      </c>
      <c r="B91" s="351" t="s">
        <v>445</v>
      </c>
      <c r="C91" s="315"/>
      <c r="D91" s="315"/>
      <c r="E91" s="315"/>
      <c r="F91" s="315"/>
      <c r="G91" s="315"/>
      <c r="H91" s="315"/>
      <c r="I91" s="315"/>
      <c r="J91" s="316"/>
      <c r="K91" s="68"/>
      <c r="L91" s="68"/>
      <c r="M91" s="223"/>
      <c r="N91" s="68"/>
      <c r="O91" s="322"/>
      <c r="P91" s="322"/>
      <c r="Q91" s="171"/>
      <c r="R91" s="171"/>
    </row>
    <row r="92" spans="1:18" ht="24.75" customHeight="1">
      <c r="A92" s="22"/>
      <c r="B92" s="308" t="s">
        <v>148</v>
      </c>
      <c r="C92" s="315"/>
      <c r="D92" s="315"/>
      <c r="E92" s="315"/>
      <c r="F92" s="315"/>
      <c r="G92" s="315"/>
      <c r="H92" s="315"/>
      <c r="I92" s="315"/>
      <c r="J92" s="316"/>
      <c r="K92" s="68" t="s">
        <v>114</v>
      </c>
      <c r="L92" s="68" t="s">
        <v>224</v>
      </c>
      <c r="M92" s="223">
        <v>193.7</v>
      </c>
      <c r="N92" s="68"/>
      <c r="O92" s="363">
        <f t="shared" si="1"/>
        <v>193.7</v>
      </c>
      <c r="P92" s="312"/>
      <c r="Q92" s="171"/>
      <c r="R92" s="171"/>
    </row>
    <row r="93" spans="1:18" ht="12.75">
      <c r="A93" s="22">
        <v>4</v>
      </c>
      <c r="B93" s="351" t="s">
        <v>446</v>
      </c>
      <c r="C93" s="315"/>
      <c r="D93" s="315"/>
      <c r="E93" s="315"/>
      <c r="F93" s="315"/>
      <c r="G93" s="315"/>
      <c r="H93" s="315"/>
      <c r="I93" s="315"/>
      <c r="J93" s="316"/>
      <c r="K93" s="68"/>
      <c r="L93" s="68"/>
      <c r="M93" s="223"/>
      <c r="N93" s="68"/>
      <c r="O93" s="363"/>
      <c r="P93" s="312"/>
      <c r="Q93" s="171"/>
      <c r="R93" s="171"/>
    </row>
    <row r="94" spans="1:18" ht="12.75" customHeight="1">
      <c r="A94" s="22"/>
      <c r="B94" s="308" t="s">
        <v>150</v>
      </c>
      <c r="C94" s="315"/>
      <c r="D94" s="315"/>
      <c r="E94" s="315"/>
      <c r="F94" s="315"/>
      <c r="G94" s="315"/>
      <c r="H94" s="315"/>
      <c r="I94" s="315"/>
      <c r="J94" s="316"/>
      <c r="K94" s="68" t="s">
        <v>42</v>
      </c>
      <c r="L94" s="68"/>
      <c r="M94" s="223">
        <v>100</v>
      </c>
      <c r="N94" s="68"/>
      <c r="O94" s="322">
        <f t="shared" si="1"/>
        <v>100</v>
      </c>
      <c r="P94" s="322"/>
      <c r="Q94" s="171"/>
      <c r="R94" s="171"/>
    </row>
    <row r="95" spans="1:18" ht="12.75" customHeight="1">
      <c r="A95" s="22"/>
      <c r="B95" s="308" t="s">
        <v>30</v>
      </c>
      <c r="C95" s="315"/>
      <c r="D95" s="315"/>
      <c r="E95" s="315"/>
      <c r="F95" s="315"/>
      <c r="G95" s="315"/>
      <c r="H95" s="315"/>
      <c r="I95" s="315"/>
      <c r="J95" s="316"/>
      <c r="K95" s="68" t="s">
        <v>151</v>
      </c>
      <c r="L95" s="68" t="s">
        <v>43</v>
      </c>
      <c r="M95" s="223">
        <v>111</v>
      </c>
      <c r="N95" s="68"/>
      <c r="O95" s="322">
        <v>111</v>
      </c>
      <c r="P95" s="322"/>
      <c r="Q95" s="171"/>
      <c r="R95" s="171"/>
    </row>
    <row r="96" spans="1:18" ht="12.75" customHeight="1">
      <c r="A96" s="22"/>
      <c r="B96" s="351" t="s">
        <v>153</v>
      </c>
      <c r="C96" s="315"/>
      <c r="D96" s="315"/>
      <c r="E96" s="315"/>
      <c r="F96" s="315"/>
      <c r="G96" s="315"/>
      <c r="H96" s="315"/>
      <c r="I96" s="315"/>
      <c r="J96" s="316"/>
      <c r="K96" s="68"/>
      <c r="L96" s="68"/>
      <c r="M96" s="223"/>
      <c r="N96" s="68"/>
      <c r="O96" s="363"/>
      <c r="P96" s="312"/>
      <c r="Q96" s="171"/>
      <c r="R96" s="171"/>
    </row>
    <row r="97" spans="1:18" ht="12.75" customHeight="1">
      <c r="A97" s="22"/>
      <c r="B97" s="308" t="s">
        <v>26</v>
      </c>
      <c r="C97" s="315"/>
      <c r="D97" s="315"/>
      <c r="E97" s="315"/>
      <c r="F97" s="315"/>
      <c r="G97" s="315"/>
      <c r="H97" s="315"/>
      <c r="I97" s="315"/>
      <c r="J97" s="316"/>
      <c r="K97" s="68" t="s">
        <v>57</v>
      </c>
      <c r="L97" s="68"/>
      <c r="M97" s="224">
        <f>J56</f>
        <v>6334160</v>
      </c>
      <c r="N97" s="142">
        <f>L56</f>
        <v>171209</v>
      </c>
      <c r="O97" s="395">
        <f aca="true" t="shared" si="2" ref="O97:O116">M97+N97</f>
        <v>6505369</v>
      </c>
      <c r="P97" s="395"/>
      <c r="Q97" s="171"/>
      <c r="R97" s="171"/>
    </row>
    <row r="98" spans="1:18" ht="12.75">
      <c r="A98" s="22">
        <v>1</v>
      </c>
      <c r="B98" s="374" t="s">
        <v>442</v>
      </c>
      <c r="C98" s="375"/>
      <c r="D98" s="375"/>
      <c r="E98" s="375"/>
      <c r="F98" s="375"/>
      <c r="G98" s="375"/>
      <c r="H98" s="375"/>
      <c r="I98" s="375"/>
      <c r="J98" s="376"/>
      <c r="K98" s="68"/>
      <c r="L98" s="68"/>
      <c r="M98" s="224"/>
      <c r="N98" s="142"/>
      <c r="O98" s="395"/>
      <c r="P98" s="395"/>
      <c r="Q98" s="171"/>
      <c r="R98" s="171"/>
    </row>
    <row r="99" spans="1:18" ht="12.75" customHeight="1">
      <c r="A99" s="22"/>
      <c r="B99" s="308" t="s">
        <v>155</v>
      </c>
      <c r="C99" s="315"/>
      <c r="D99" s="315"/>
      <c r="E99" s="315"/>
      <c r="F99" s="315"/>
      <c r="G99" s="315"/>
      <c r="H99" s="315"/>
      <c r="I99" s="315"/>
      <c r="J99" s="316"/>
      <c r="K99" s="68" t="s">
        <v>57</v>
      </c>
      <c r="L99" s="68"/>
      <c r="M99" s="224">
        <f>M101+M102+M103+M104</f>
        <v>6334160</v>
      </c>
      <c r="N99" s="224">
        <f>N101+N102+N103+N105</f>
        <v>171209</v>
      </c>
      <c r="O99" s="395">
        <f t="shared" si="2"/>
        <v>6505369</v>
      </c>
      <c r="P99" s="395"/>
      <c r="Q99" s="171"/>
      <c r="R99" s="171"/>
    </row>
    <row r="100" spans="1:18" ht="12.75">
      <c r="A100" s="22"/>
      <c r="B100" s="308" t="s">
        <v>156</v>
      </c>
      <c r="C100" s="315"/>
      <c r="D100" s="315"/>
      <c r="E100" s="315"/>
      <c r="F100" s="315"/>
      <c r="G100" s="315"/>
      <c r="H100" s="315"/>
      <c r="I100" s="315"/>
      <c r="J100" s="316"/>
      <c r="K100" s="68"/>
      <c r="L100" s="68"/>
      <c r="M100" s="224"/>
      <c r="N100" s="142"/>
      <c r="O100" s="395"/>
      <c r="P100" s="395"/>
      <c r="Q100" s="171"/>
      <c r="R100" s="171"/>
    </row>
    <row r="101" spans="1:18" ht="12.75" customHeight="1">
      <c r="A101" s="22"/>
      <c r="B101" s="308" t="s">
        <v>157</v>
      </c>
      <c r="C101" s="315"/>
      <c r="D101" s="315"/>
      <c r="E101" s="315"/>
      <c r="F101" s="315"/>
      <c r="G101" s="315"/>
      <c r="H101" s="315"/>
      <c r="I101" s="315"/>
      <c r="J101" s="316"/>
      <c r="K101" s="68" t="s">
        <v>57</v>
      </c>
      <c r="L101" s="68" t="s">
        <v>43</v>
      </c>
      <c r="M101" s="224">
        <v>2266485</v>
      </c>
      <c r="N101" s="142">
        <v>4287</v>
      </c>
      <c r="O101" s="395">
        <f t="shared" si="2"/>
        <v>2270772</v>
      </c>
      <c r="P101" s="395"/>
      <c r="Q101" s="171"/>
      <c r="R101" s="171"/>
    </row>
    <row r="102" spans="1:18" ht="12.75" customHeight="1">
      <c r="A102" s="22"/>
      <c r="B102" s="308" t="s">
        <v>158</v>
      </c>
      <c r="C102" s="315"/>
      <c r="D102" s="315"/>
      <c r="E102" s="315"/>
      <c r="F102" s="315"/>
      <c r="G102" s="315"/>
      <c r="H102" s="315"/>
      <c r="I102" s="315"/>
      <c r="J102" s="316"/>
      <c r="K102" s="68" t="s">
        <v>57</v>
      </c>
      <c r="L102" s="68" t="s">
        <v>43</v>
      </c>
      <c r="M102" s="224">
        <v>2185653</v>
      </c>
      <c r="N102" s="142">
        <v>51765</v>
      </c>
      <c r="O102" s="395">
        <f t="shared" si="2"/>
        <v>2237418</v>
      </c>
      <c r="P102" s="395"/>
      <c r="Q102" s="171"/>
      <c r="R102" s="171"/>
    </row>
    <row r="103" spans="1:18" ht="12.75" customHeight="1">
      <c r="A103" s="22"/>
      <c r="B103" s="308" t="s">
        <v>159</v>
      </c>
      <c r="C103" s="315"/>
      <c r="D103" s="315"/>
      <c r="E103" s="315"/>
      <c r="F103" s="315"/>
      <c r="G103" s="315"/>
      <c r="H103" s="315"/>
      <c r="I103" s="315"/>
      <c r="J103" s="316"/>
      <c r="K103" s="68" t="s">
        <v>57</v>
      </c>
      <c r="L103" s="68" t="s">
        <v>43</v>
      </c>
      <c r="M103" s="224">
        <v>1807972</v>
      </c>
      <c r="N103" s="142">
        <v>115157</v>
      </c>
      <c r="O103" s="395">
        <f t="shared" si="2"/>
        <v>1923129</v>
      </c>
      <c r="P103" s="395"/>
      <c r="Q103" s="171"/>
      <c r="R103" s="171"/>
    </row>
    <row r="104" spans="1:18" ht="12.75" customHeight="1">
      <c r="A104" s="22"/>
      <c r="B104" s="308" t="s">
        <v>430</v>
      </c>
      <c r="C104" s="315"/>
      <c r="D104" s="315"/>
      <c r="E104" s="315"/>
      <c r="F104" s="315"/>
      <c r="G104" s="315"/>
      <c r="H104" s="315"/>
      <c r="I104" s="315"/>
      <c r="J104" s="316"/>
      <c r="K104" s="68" t="s">
        <v>57</v>
      </c>
      <c r="L104" s="68" t="s">
        <v>43</v>
      </c>
      <c r="M104" s="224">
        <v>74050</v>
      </c>
      <c r="N104" s="142"/>
      <c r="O104" s="395">
        <f>M104+N104</f>
        <v>74050</v>
      </c>
      <c r="P104" s="395"/>
      <c r="Q104" s="171"/>
      <c r="R104" s="171"/>
    </row>
    <row r="105" spans="1:18" ht="12.75" customHeight="1">
      <c r="A105" s="22"/>
      <c r="B105" s="308" t="s">
        <v>160</v>
      </c>
      <c r="C105" s="315"/>
      <c r="D105" s="315"/>
      <c r="E105" s="315"/>
      <c r="F105" s="315"/>
      <c r="G105" s="315"/>
      <c r="H105" s="315"/>
      <c r="I105" s="315"/>
      <c r="J105" s="316"/>
      <c r="K105" s="68" t="s">
        <v>119</v>
      </c>
      <c r="L105" s="68"/>
      <c r="M105" s="225">
        <v>48814</v>
      </c>
      <c r="N105" s="154"/>
      <c r="O105" s="395">
        <f t="shared" si="2"/>
        <v>48814</v>
      </c>
      <c r="P105" s="395"/>
      <c r="Q105" s="171"/>
      <c r="R105" s="171"/>
    </row>
    <row r="106" spans="1:18" ht="12.75" customHeight="1">
      <c r="A106" s="22">
        <v>2</v>
      </c>
      <c r="B106" s="351" t="s">
        <v>444</v>
      </c>
      <c r="C106" s="315"/>
      <c r="D106" s="315"/>
      <c r="E106" s="315"/>
      <c r="F106" s="315"/>
      <c r="G106" s="315"/>
      <c r="H106" s="315"/>
      <c r="I106" s="315"/>
      <c r="J106" s="316"/>
      <c r="K106" s="68"/>
      <c r="L106" s="68"/>
      <c r="M106" s="168"/>
      <c r="N106" s="67"/>
      <c r="O106" s="363"/>
      <c r="P106" s="312"/>
      <c r="Q106" s="171"/>
      <c r="R106" s="171"/>
    </row>
    <row r="107" spans="1:18" ht="12.75" customHeight="1">
      <c r="A107" s="22"/>
      <c r="B107" s="308" t="s">
        <v>161</v>
      </c>
      <c r="C107" s="315"/>
      <c r="D107" s="315"/>
      <c r="E107" s="315"/>
      <c r="F107" s="315"/>
      <c r="G107" s="315"/>
      <c r="H107" s="315"/>
      <c r="I107" s="315"/>
      <c r="J107" s="316"/>
      <c r="K107" s="68"/>
      <c r="L107" s="68"/>
      <c r="M107" s="168"/>
      <c r="N107" s="67"/>
      <c r="O107" s="363"/>
      <c r="P107" s="312"/>
      <c r="Q107" s="171"/>
      <c r="R107" s="171"/>
    </row>
    <row r="108" spans="1:18" ht="12.75" customHeight="1">
      <c r="A108" s="22"/>
      <c r="B108" s="308" t="s">
        <v>122</v>
      </c>
      <c r="C108" s="315"/>
      <c r="D108" s="315"/>
      <c r="E108" s="315"/>
      <c r="F108" s="315"/>
      <c r="G108" s="315"/>
      <c r="H108" s="315"/>
      <c r="I108" s="315"/>
      <c r="J108" s="316"/>
      <c r="K108" s="68" t="s">
        <v>44</v>
      </c>
      <c r="L108" s="68"/>
      <c r="M108" s="168">
        <v>7023</v>
      </c>
      <c r="N108" s="67">
        <v>15.82</v>
      </c>
      <c r="O108" s="322">
        <f t="shared" si="2"/>
        <v>7038.82</v>
      </c>
      <c r="P108" s="322"/>
      <c r="Q108" s="171"/>
      <c r="R108" s="171"/>
    </row>
    <row r="109" spans="1:18" ht="12.75" customHeight="1">
      <c r="A109" s="22"/>
      <c r="B109" s="308" t="s">
        <v>123</v>
      </c>
      <c r="C109" s="315"/>
      <c r="D109" s="315"/>
      <c r="E109" s="315"/>
      <c r="F109" s="315"/>
      <c r="G109" s="315"/>
      <c r="H109" s="315"/>
      <c r="I109" s="315"/>
      <c r="J109" s="316"/>
      <c r="K109" s="68" t="s">
        <v>125</v>
      </c>
      <c r="L109" s="68"/>
      <c r="M109" s="168">
        <v>66181</v>
      </c>
      <c r="N109" s="67">
        <v>1434</v>
      </c>
      <c r="O109" s="322">
        <f t="shared" si="2"/>
        <v>67615</v>
      </c>
      <c r="P109" s="322"/>
      <c r="Q109" s="171"/>
      <c r="R109" s="171"/>
    </row>
    <row r="110" spans="1:18" ht="12.75" customHeight="1">
      <c r="A110" s="22"/>
      <c r="B110" s="308" t="s">
        <v>124</v>
      </c>
      <c r="C110" s="315"/>
      <c r="D110" s="315"/>
      <c r="E110" s="315"/>
      <c r="F110" s="315"/>
      <c r="G110" s="315"/>
      <c r="H110" s="315"/>
      <c r="I110" s="315"/>
      <c r="J110" s="316"/>
      <c r="K110" s="68" t="s">
        <v>126</v>
      </c>
      <c r="L110" s="68"/>
      <c r="M110" s="168">
        <v>695000</v>
      </c>
      <c r="N110" s="67">
        <v>44892</v>
      </c>
      <c r="O110" s="322">
        <f>M110+N110</f>
        <v>739892</v>
      </c>
      <c r="P110" s="322"/>
      <c r="Q110" s="171"/>
      <c r="R110" s="171"/>
    </row>
    <row r="111" spans="1:18" ht="12.75" customHeight="1">
      <c r="A111" s="22"/>
      <c r="B111" s="92" t="s">
        <v>434</v>
      </c>
      <c r="C111" s="218"/>
      <c r="D111" s="218"/>
      <c r="E111" s="218"/>
      <c r="F111" s="218"/>
      <c r="G111" s="218"/>
      <c r="H111" s="218"/>
      <c r="I111" s="218"/>
      <c r="J111" s="219"/>
      <c r="K111" s="67" t="s">
        <v>429</v>
      </c>
      <c r="L111" s="68"/>
      <c r="M111" s="226">
        <f>(6750/11.96)+(67300/94.95)</f>
        <v>1273.175373062041</v>
      </c>
      <c r="N111" s="67"/>
      <c r="O111" s="396">
        <f>M111+N111</f>
        <v>1273.175373062041</v>
      </c>
      <c r="P111" s="356"/>
      <c r="Q111" s="171"/>
      <c r="R111" s="171"/>
    </row>
    <row r="112" spans="1:18" ht="12.75" customHeight="1">
      <c r="A112" s="22">
        <v>3</v>
      </c>
      <c r="B112" s="351" t="s">
        <v>445</v>
      </c>
      <c r="C112" s="315"/>
      <c r="D112" s="315"/>
      <c r="E112" s="315"/>
      <c r="F112" s="315"/>
      <c r="G112" s="315"/>
      <c r="H112" s="315"/>
      <c r="I112" s="315"/>
      <c r="J112" s="316"/>
      <c r="K112" s="68"/>
      <c r="L112" s="68"/>
      <c r="M112" s="168"/>
      <c r="N112" s="67"/>
      <c r="O112" s="363"/>
      <c r="P112" s="312"/>
      <c r="Q112" s="171"/>
      <c r="R112" s="171"/>
    </row>
    <row r="113" spans="1:18" ht="12.75" customHeight="1">
      <c r="A113" s="22"/>
      <c r="B113" s="308" t="s">
        <v>162</v>
      </c>
      <c r="C113" s="315"/>
      <c r="D113" s="315"/>
      <c r="E113" s="315"/>
      <c r="F113" s="315"/>
      <c r="G113" s="315"/>
      <c r="H113" s="315"/>
      <c r="I113" s="315"/>
      <c r="J113" s="316"/>
      <c r="K113" s="68"/>
      <c r="L113" s="68"/>
      <c r="M113" s="168"/>
      <c r="N113" s="67"/>
      <c r="O113" s="363"/>
      <c r="P113" s="312"/>
      <c r="Q113" s="171"/>
      <c r="R113" s="171"/>
    </row>
    <row r="114" spans="1:18" ht="12.75" customHeight="1">
      <c r="A114" s="22"/>
      <c r="B114" s="308" t="s">
        <v>163</v>
      </c>
      <c r="C114" s="315"/>
      <c r="D114" s="315"/>
      <c r="E114" s="315"/>
      <c r="F114" s="315"/>
      <c r="G114" s="315"/>
      <c r="H114" s="315"/>
      <c r="I114" s="315"/>
      <c r="J114" s="316"/>
      <c r="K114" s="68" t="s">
        <v>44</v>
      </c>
      <c r="L114" s="68"/>
      <c r="M114" s="227">
        <f>M108/M105</f>
        <v>0.14387265948293523</v>
      </c>
      <c r="N114" s="227">
        <f>N108/M105</f>
        <v>0.00032408735198918344</v>
      </c>
      <c r="O114" s="363">
        <f t="shared" si="2"/>
        <v>0.14419674683492442</v>
      </c>
      <c r="P114" s="312"/>
      <c r="Q114" s="171"/>
      <c r="R114" s="171"/>
    </row>
    <row r="115" spans="1:18" ht="12.75" customHeight="1">
      <c r="A115" s="22"/>
      <c r="B115" s="308" t="s">
        <v>164</v>
      </c>
      <c r="C115" s="315"/>
      <c r="D115" s="315"/>
      <c r="E115" s="315"/>
      <c r="F115" s="315"/>
      <c r="G115" s="315"/>
      <c r="H115" s="315"/>
      <c r="I115" s="315"/>
      <c r="J115" s="316"/>
      <c r="K115" s="68" t="s">
        <v>125</v>
      </c>
      <c r="L115" s="68"/>
      <c r="M115" s="227">
        <f>M109/M105</f>
        <v>1.3557790797721965</v>
      </c>
      <c r="N115" s="227">
        <f>N109/M105</f>
        <v>0.029376818125947474</v>
      </c>
      <c r="O115" s="363">
        <f t="shared" si="2"/>
        <v>1.385155897898144</v>
      </c>
      <c r="P115" s="312"/>
      <c r="Q115" s="171"/>
      <c r="R115" s="171"/>
    </row>
    <row r="116" spans="1:18" ht="12.75" customHeight="1">
      <c r="A116" s="22"/>
      <c r="B116" s="308" t="s">
        <v>165</v>
      </c>
      <c r="C116" s="315"/>
      <c r="D116" s="315"/>
      <c r="E116" s="315"/>
      <c r="F116" s="315"/>
      <c r="G116" s="315"/>
      <c r="H116" s="315"/>
      <c r="I116" s="315"/>
      <c r="J116" s="316"/>
      <c r="K116" s="68" t="s">
        <v>126</v>
      </c>
      <c r="L116" s="68"/>
      <c r="M116" s="227">
        <f>M110/M105</f>
        <v>14.237718687261852</v>
      </c>
      <c r="N116" s="227">
        <f>N110/M105</f>
        <v>0.919654197566272</v>
      </c>
      <c r="O116" s="363">
        <f t="shared" si="2"/>
        <v>15.157372884828124</v>
      </c>
      <c r="P116" s="312"/>
      <c r="Q116" s="171"/>
      <c r="R116" s="171"/>
    </row>
    <row r="117" spans="1:18" ht="12.75">
      <c r="A117" s="22">
        <v>4</v>
      </c>
      <c r="B117" s="351" t="s">
        <v>446</v>
      </c>
      <c r="C117" s="315"/>
      <c r="D117" s="315"/>
      <c r="E117" s="315"/>
      <c r="F117" s="315"/>
      <c r="G117" s="315"/>
      <c r="H117" s="315"/>
      <c r="I117" s="315"/>
      <c r="J117" s="316"/>
      <c r="K117" s="68"/>
      <c r="L117" s="68"/>
      <c r="M117" s="168"/>
      <c r="N117" s="67"/>
      <c r="O117" s="363"/>
      <c r="P117" s="312"/>
      <c r="Q117" s="171"/>
      <c r="R117" s="171"/>
    </row>
    <row r="118" spans="1:18" ht="12.75">
      <c r="A118" s="22"/>
      <c r="B118" s="308" t="s">
        <v>132</v>
      </c>
      <c r="C118" s="315"/>
      <c r="D118" s="315"/>
      <c r="E118" s="315"/>
      <c r="F118" s="315"/>
      <c r="G118" s="315"/>
      <c r="H118" s="315"/>
      <c r="I118" s="315"/>
      <c r="J118" s="316"/>
      <c r="K118" s="68"/>
      <c r="L118" s="68"/>
      <c r="M118" s="168"/>
      <c r="N118" s="67"/>
      <c r="O118" s="363"/>
      <c r="P118" s="312"/>
      <c r="Q118" s="171"/>
      <c r="R118" s="171"/>
    </row>
    <row r="119" spans="1:18" ht="12.75">
      <c r="A119" s="22"/>
      <c r="B119" s="308" t="s">
        <v>133</v>
      </c>
      <c r="C119" s="315"/>
      <c r="D119" s="315"/>
      <c r="E119" s="315"/>
      <c r="F119" s="315"/>
      <c r="G119" s="315"/>
      <c r="H119" s="315"/>
      <c r="I119" s="315"/>
      <c r="J119" s="316"/>
      <c r="K119" s="68"/>
      <c r="L119" s="68"/>
      <c r="M119" s="168"/>
      <c r="N119" s="67"/>
      <c r="O119" s="363"/>
      <c r="P119" s="312"/>
      <c r="Q119" s="171"/>
      <c r="R119" s="171"/>
    </row>
    <row r="120" spans="1:18" ht="12.75">
      <c r="A120" s="22"/>
      <c r="B120" s="308" t="s">
        <v>134</v>
      </c>
      <c r="C120" s="315"/>
      <c r="D120" s="315"/>
      <c r="E120" s="315"/>
      <c r="F120" s="315"/>
      <c r="G120" s="315"/>
      <c r="H120" s="315"/>
      <c r="I120" s="315"/>
      <c r="J120" s="316"/>
      <c r="K120" s="68"/>
      <c r="L120" s="68"/>
      <c r="M120" s="168"/>
      <c r="N120" s="67"/>
      <c r="O120" s="363"/>
      <c r="P120" s="312"/>
      <c r="Q120" s="171"/>
      <c r="R120" s="171"/>
    </row>
    <row r="121" spans="1:18" ht="12.75">
      <c r="A121" s="22"/>
      <c r="B121" s="308" t="s">
        <v>135</v>
      </c>
      <c r="C121" s="315"/>
      <c r="D121" s="315"/>
      <c r="E121" s="315"/>
      <c r="F121" s="315"/>
      <c r="G121" s="315"/>
      <c r="H121" s="315"/>
      <c r="I121" s="315"/>
      <c r="J121" s="316"/>
      <c r="K121" s="68"/>
      <c r="L121" s="68"/>
      <c r="M121" s="168"/>
      <c r="N121" s="67"/>
      <c r="O121" s="363"/>
      <c r="P121" s="312"/>
      <c r="Q121" s="171"/>
      <c r="R121" s="171"/>
    </row>
    <row r="122" spans="1:18" ht="25.5" customHeight="1">
      <c r="A122" s="22"/>
      <c r="B122" s="308" t="s">
        <v>136</v>
      </c>
      <c r="C122" s="315"/>
      <c r="D122" s="315"/>
      <c r="E122" s="315"/>
      <c r="F122" s="315"/>
      <c r="G122" s="315"/>
      <c r="H122" s="315"/>
      <c r="I122" s="315"/>
      <c r="J122" s="316"/>
      <c r="K122" s="68"/>
      <c r="L122" s="68"/>
      <c r="M122" s="168"/>
      <c r="N122" s="67"/>
      <c r="O122" s="363"/>
      <c r="P122" s="312"/>
      <c r="Q122" s="171"/>
      <c r="R122" s="171"/>
    </row>
    <row r="123" spans="1:18" ht="19.5" customHeight="1">
      <c r="A123" s="22"/>
      <c r="B123" s="351" t="s">
        <v>391</v>
      </c>
      <c r="C123" s="315"/>
      <c r="D123" s="315"/>
      <c r="E123" s="315"/>
      <c r="F123" s="315"/>
      <c r="G123" s="315"/>
      <c r="H123" s="315"/>
      <c r="I123" s="315"/>
      <c r="J123" s="316"/>
      <c r="K123" s="67"/>
      <c r="L123" s="67"/>
      <c r="M123" s="168"/>
      <c r="N123" s="67"/>
      <c r="O123" s="363"/>
      <c r="P123" s="363"/>
      <c r="Q123" s="214"/>
      <c r="R123" s="205"/>
    </row>
    <row r="124" spans="1:18" ht="25.5" customHeight="1">
      <c r="A124" s="22"/>
      <c r="B124" s="308" t="s">
        <v>392</v>
      </c>
      <c r="C124" s="315"/>
      <c r="D124" s="315"/>
      <c r="E124" s="315"/>
      <c r="F124" s="315"/>
      <c r="G124" s="315"/>
      <c r="H124" s="315"/>
      <c r="I124" s="315"/>
      <c r="J124" s="316"/>
      <c r="K124" s="67" t="s">
        <v>57</v>
      </c>
      <c r="L124" s="67"/>
      <c r="M124" s="228">
        <f>M125++M126</f>
        <v>350000</v>
      </c>
      <c r="N124" s="160"/>
      <c r="O124" s="383">
        <f>O125+O126</f>
        <v>350000</v>
      </c>
      <c r="P124" s="383" t="e">
        <f>P125+#REF!+P126</f>
        <v>#REF!</v>
      </c>
      <c r="Q124" s="214"/>
      <c r="R124" s="205"/>
    </row>
    <row r="125" spans="1:18" ht="19.5" customHeight="1">
      <c r="A125" s="22"/>
      <c r="B125" s="308" t="s">
        <v>394</v>
      </c>
      <c r="C125" s="315"/>
      <c r="D125" s="315"/>
      <c r="E125" s="315"/>
      <c r="F125" s="315"/>
      <c r="G125" s="315"/>
      <c r="H125" s="315"/>
      <c r="I125" s="315"/>
      <c r="J125" s="316"/>
      <c r="K125" s="67" t="s">
        <v>57</v>
      </c>
      <c r="L125" s="67"/>
      <c r="M125" s="79">
        <v>180000</v>
      </c>
      <c r="N125" s="67"/>
      <c r="O125" s="359">
        <f>M125+N125</f>
        <v>180000</v>
      </c>
      <c r="P125" s="359"/>
      <c r="Q125" s="214"/>
      <c r="R125" s="205"/>
    </row>
    <row r="126" spans="1:18" ht="15.75" customHeight="1">
      <c r="A126" s="22"/>
      <c r="B126" s="308" t="s">
        <v>396</v>
      </c>
      <c r="C126" s="315"/>
      <c r="D126" s="315"/>
      <c r="E126" s="315"/>
      <c r="F126" s="315"/>
      <c r="G126" s="315"/>
      <c r="H126" s="315"/>
      <c r="I126" s="315"/>
      <c r="J126" s="316"/>
      <c r="K126" s="67" t="s">
        <v>57</v>
      </c>
      <c r="L126" s="67"/>
      <c r="M126" s="79">
        <v>170000</v>
      </c>
      <c r="N126" s="67"/>
      <c r="O126" s="350">
        <f>M126+N126</f>
        <v>170000</v>
      </c>
      <c r="P126" s="352"/>
      <c r="Q126" s="214"/>
      <c r="R126" s="214"/>
    </row>
    <row r="127" spans="1:18" ht="16.5" customHeight="1">
      <c r="A127" s="22">
        <v>1</v>
      </c>
      <c r="B127" s="374" t="s">
        <v>442</v>
      </c>
      <c r="C127" s="375"/>
      <c r="D127" s="375"/>
      <c r="E127" s="375"/>
      <c r="F127" s="375"/>
      <c r="G127" s="375"/>
      <c r="H127" s="375"/>
      <c r="I127" s="375"/>
      <c r="J127" s="376"/>
      <c r="K127" s="67"/>
      <c r="L127" s="67"/>
      <c r="M127" s="168"/>
      <c r="N127" s="67"/>
      <c r="O127" s="350"/>
      <c r="P127" s="352"/>
      <c r="Q127" s="205"/>
      <c r="R127" s="205"/>
    </row>
    <row r="128" spans="1:18" ht="14.25" customHeight="1">
      <c r="A128" s="22"/>
      <c r="B128" s="308" t="s">
        <v>35</v>
      </c>
      <c r="C128" s="315"/>
      <c r="D128" s="315"/>
      <c r="E128" s="315"/>
      <c r="F128" s="315"/>
      <c r="G128" s="315"/>
      <c r="H128" s="315"/>
      <c r="I128" s="315"/>
      <c r="J128" s="316"/>
      <c r="K128" s="67" t="s">
        <v>57</v>
      </c>
      <c r="L128" s="67"/>
      <c r="M128" s="79">
        <v>350000</v>
      </c>
      <c r="N128" s="67"/>
      <c r="O128" s="350">
        <f aca="true" t="shared" si="3" ref="O128:O148">M128+N128</f>
        <v>350000</v>
      </c>
      <c r="P128" s="352"/>
      <c r="Q128" s="205"/>
      <c r="R128" s="205"/>
    </row>
    <row r="129" spans="1:18" ht="14.25" customHeight="1">
      <c r="A129" s="22"/>
      <c r="B129" s="351" t="s">
        <v>444</v>
      </c>
      <c r="C129" s="315"/>
      <c r="D129" s="315"/>
      <c r="E129" s="315"/>
      <c r="F129" s="315"/>
      <c r="G129" s="315"/>
      <c r="H129" s="315"/>
      <c r="I129" s="315"/>
      <c r="J129" s="316"/>
      <c r="K129" s="67"/>
      <c r="L129" s="67"/>
      <c r="M129" s="168"/>
      <c r="N129" s="67"/>
      <c r="O129" s="350"/>
      <c r="P129" s="352"/>
      <c r="Q129" s="171"/>
      <c r="R129" s="171"/>
    </row>
    <row r="130" spans="1:18" ht="24.75" customHeight="1">
      <c r="A130" s="22"/>
      <c r="B130" s="308" t="s">
        <v>450</v>
      </c>
      <c r="C130" s="315"/>
      <c r="D130" s="315"/>
      <c r="E130" s="315"/>
      <c r="F130" s="315"/>
      <c r="G130" s="315"/>
      <c r="H130" s="315"/>
      <c r="I130" s="315"/>
      <c r="J130" s="316"/>
      <c r="K130" s="67" t="s">
        <v>58</v>
      </c>
      <c r="L130" s="67"/>
      <c r="M130" s="168">
        <v>17</v>
      </c>
      <c r="N130" s="67"/>
      <c r="O130" s="350">
        <f t="shared" si="3"/>
        <v>17</v>
      </c>
      <c r="P130" s="352"/>
      <c r="Q130" s="171"/>
      <c r="R130" s="171"/>
    </row>
    <row r="131" spans="1:18" ht="14.25" customHeight="1">
      <c r="A131" s="22"/>
      <c r="B131" s="351" t="s">
        <v>445</v>
      </c>
      <c r="C131" s="315"/>
      <c r="D131" s="315"/>
      <c r="E131" s="315"/>
      <c r="F131" s="315"/>
      <c r="G131" s="315"/>
      <c r="H131" s="315"/>
      <c r="I131" s="315"/>
      <c r="J131" s="316"/>
      <c r="K131" s="67"/>
      <c r="L131" s="67"/>
      <c r="M131" s="168"/>
      <c r="N131" s="67"/>
      <c r="O131" s="350">
        <f t="shared" si="3"/>
        <v>0</v>
      </c>
      <c r="P131" s="352"/>
      <c r="Q131" s="171"/>
      <c r="R131" s="171"/>
    </row>
    <row r="132" spans="1:18" ht="14.25" customHeight="1">
      <c r="A132" s="22"/>
      <c r="B132" s="308" t="s">
        <v>409</v>
      </c>
      <c r="C132" s="315"/>
      <c r="D132" s="315"/>
      <c r="E132" s="315"/>
      <c r="F132" s="315"/>
      <c r="G132" s="315"/>
      <c r="H132" s="315"/>
      <c r="I132" s="315"/>
      <c r="J132" s="316"/>
      <c r="K132" s="67" t="s">
        <v>57</v>
      </c>
      <c r="L132" s="67"/>
      <c r="M132" s="168">
        <v>29411.76</v>
      </c>
      <c r="N132" s="67"/>
      <c r="O132" s="350">
        <f t="shared" si="3"/>
        <v>29411.76</v>
      </c>
      <c r="P132" s="352"/>
      <c r="Q132" s="171"/>
      <c r="R132" s="171"/>
    </row>
    <row r="133" spans="1:18" ht="18" customHeight="1">
      <c r="A133" s="22">
        <v>2</v>
      </c>
      <c r="B133" s="351" t="s">
        <v>446</v>
      </c>
      <c r="C133" s="315"/>
      <c r="D133" s="315"/>
      <c r="E133" s="315"/>
      <c r="F133" s="315"/>
      <c r="G133" s="315"/>
      <c r="H133" s="315"/>
      <c r="I133" s="315"/>
      <c r="J133" s="316"/>
      <c r="K133" s="67"/>
      <c r="L133" s="67"/>
      <c r="M133" s="168"/>
      <c r="N133" s="67"/>
      <c r="O133" s="350"/>
      <c r="P133" s="352"/>
      <c r="Q133" s="171"/>
      <c r="R133" s="171"/>
    </row>
    <row r="134" spans="1:18" ht="15" customHeight="1">
      <c r="A134" s="22"/>
      <c r="B134" s="308" t="s">
        <v>305</v>
      </c>
      <c r="C134" s="315"/>
      <c r="D134" s="315"/>
      <c r="E134" s="315"/>
      <c r="F134" s="315"/>
      <c r="G134" s="315"/>
      <c r="H134" s="315"/>
      <c r="I134" s="315"/>
      <c r="J134" s="316"/>
      <c r="K134" s="67" t="s">
        <v>42</v>
      </c>
      <c r="L134" s="67"/>
      <c r="M134" s="168">
        <v>5</v>
      </c>
      <c r="N134" s="67"/>
      <c r="O134" s="345">
        <f t="shared" si="3"/>
        <v>5</v>
      </c>
      <c r="P134" s="345"/>
      <c r="Q134" s="171"/>
      <c r="R134" s="171"/>
    </row>
    <row r="135" spans="1:18" ht="15" customHeight="1">
      <c r="A135" s="22"/>
      <c r="B135" s="351" t="s">
        <v>393</v>
      </c>
      <c r="C135" s="315"/>
      <c r="D135" s="315"/>
      <c r="E135" s="315"/>
      <c r="F135" s="315"/>
      <c r="G135" s="315"/>
      <c r="H135" s="315"/>
      <c r="I135" s="315"/>
      <c r="J135" s="316"/>
      <c r="K135" s="67"/>
      <c r="L135" s="67"/>
      <c r="M135" s="168"/>
      <c r="N135" s="67"/>
      <c r="O135" s="350"/>
      <c r="P135" s="352"/>
      <c r="Q135" s="171"/>
      <c r="R135" s="171"/>
    </row>
    <row r="136" spans="1:18" ht="27.75" customHeight="1">
      <c r="A136" s="22"/>
      <c r="B136" s="308" t="s">
        <v>410</v>
      </c>
      <c r="C136" s="315"/>
      <c r="D136" s="315"/>
      <c r="E136" s="315"/>
      <c r="F136" s="315"/>
      <c r="G136" s="315"/>
      <c r="H136" s="315"/>
      <c r="I136" s="315"/>
      <c r="J136" s="316"/>
      <c r="K136" s="67" t="s">
        <v>57</v>
      </c>
      <c r="L136" s="67"/>
      <c r="M136" s="228">
        <f>M138+M139+M140+M137</f>
        <v>1198700</v>
      </c>
      <c r="N136" s="228">
        <f>N138+N139+N140+N137</f>
        <v>128000</v>
      </c>
      <c r="O136" s="353">
        <f>O138+O139+O140+O137</f>
        <v>1326700</v>
      </c>
      <c r="P136" s="354">
        <f>P138+P139+P140</f>
        <v>0</v>
      </c>
      <c r="Q136" s="171"/>
      <c r="R136" s="171"/>
    </row>
    <row r="137" spans="1:18" ht="16.5" customHeight="1">
      <c r="A137" s="22"/>
      <c r="B137" s="308" t="s">
        <v>395</v>
      </c>
      <c r="C137" s="315"/>
      <c r="D137" s="315"/>
      <c r="E137" s="315"/>
      <c r="F137" s="315"/>
      <c r="G137" s="315"/>
      <c r="H137" s="315"/>
      <c r="I137" s="315"/>
      <c r="J137" s="316"/>
      <c r="K137" s="67" t="s">
        <v>57</v>
      </c>
      <c r="L137" s="67"/>
      <c r="M137" s="79">
        <v>198700</v>
      </c>
      <c r="N137" s="67">
        <v>128000</v>
      </c>
      <c r="O137" s="350">
        <f>M137+N137</f>
        <v>326700</v>
      </c>
      <c r="P137" s="352"/>
      <c r="Q137" s="171"/>
      <c r="R137" s="171"/>
    </row>
    <row r="138" spans="1:18" ht="15" customHeight="1">
      <c r="A138" s="22"/>
      <c r="B138" s="308" t="s">
        <v>397</v>
      </c>
      <c r="C138" s="315"/>
      <c r="D138" s="315"/>
      <c r="E138" s="315"/>
      <c r="F138" s="315"/>
      <c r="G138" s="315"/>
      <c r="H138" s="315"/>
      <c r="I138" s="315"/>
      <c r="J138" s="316"/>
      <c r="K138" s="67" t="s">
        <v>57</v>
      </c>
      <c r="L138" s="67"/>
      <c r="M138" s="79">
        <v>400000</v>
      </c>
      <c r="N138" s="67"/>
      <c r="O138" s="350">
        <f t="shared" si="3"/>
        <v>400000</v>
      </c>
      <c r="P138" s="352"/>
      <c r="Q138" s="171"/>
      <c r="R138" s="171"/>
    </row>
    <row r="139" spans="1:18" ht="25.5" customHeight="1">
      <c r="A139" s="22"/>
      <c r="B139" s="308" t="s">
        <v>412</v>
      </c>
      <c r="C139" s="315"/>
      <c r="D139" s="315"/>
      <c r="E139" s="315"/>
      <c r="F139" s="315"/>
      <c r="G139" s="315"/>
      <c r="H139" s="315"/>
      <c r="I139" s="315"/>
      <c r="J139" s="316"/>
      <c r="K139" s="67" t="s">
        <v>57</v>
      </c>
      <c r="L139" s="67"/>
      <c r="M139" s="79">
        <f>400000-8500</f>
        <v>391500</v>
      </c>
      <c r="N139" s="67"/>
      <c r="O139" s="350">
        <f t="shared" si="3"/>
        <v>391500</v>
      </c>
      <c r="P139" s="352"/>
      <c r="Q139" s="171"/>
      <c r="R139" s="171"/>
    </row>
    <row r="140" spans="1:18" ht="15.75" customHeight="1">
      <c r="A140" s="22"/>
      <c r="B140" s="308" t="s">
        <v>398</v>
      </c>
      <c r="C140" s="315"/>
      <c r="D140" s="315"/>
      <c r="E140" s="315"/>
      <c r="F140" s="315"/>
      <c r="G140" s="315"/>
      <c r="H140" s="315"/>
      <c r="I140" s="315"/>
      <c r="J140" s="316"/>
      <c r="K140" s="67" t="s">
        <v>57</v>
      </c>
      <c r="L140" s="67"/>
      <c r="M140" s="79">
        <f>200000+8500</f>
        <v>208500</v>
      </c>
      <c r="N140" s="67"/>
      <c r="O140" s="350">
        <f>M140+N140</f>
        <v>208500</v>
      </c>
      <c r="P140" s="352"/>
      <c r="Q140" s="171"/>
      <c r="R140" s="171"/>
    </row>
    <row r="141" spans="1:18" ht="15" customHeight="1">
      <c r="A141" s="22">
        <v>1</v>
      </c>
      <c r="B141" s="374" t="s">
        <v>442</v>
      </c>
      <c r="C141" s="375"/>
      <c r="D141" s="375"/>
      <c r="E141" s="375"/>
      <c r="F141" s="375"/>
      <c r="G141" s="375"/>
      <c r="H141" s="375"/>
      <c r="I141" s="375"/>
      <c r="J141" s="376"/>
      <c r="K141" s="67"/>
      <c r="L141" s="67"/>
      <c r="M141" s="168"/>
      <c r="N141" s="67"/>
      <c r="O141" s="350"/>
      <c r="P141" s="352"/>
      <c r="Q141" s="171"/>
      <c r="R141" s="171"/>
    </row>
    <row r="142" spans="1:18" ht="15" customHeight="1">
      <c r="A142" s="22"/>
      <c r="B142" s="308" t="s">
        <v>35</v>
      </c>
      <c r="C142" s="315"/>
      <c r="D142" s="315"/>
      <c r="E142" s="315"/>
      <c r="F142" s="315"/>
      <c r="G142" s="315"/>
      <c r="H142" s="315"/>
      <c r="I142" s="315"/>
      <c r="J142" s="316"/>
      <c r="K142" s="67" t="s">
        <v>57</v>
      </c>
      <c r="L142" s="67"/>
      <c r="M142" s="168">
        <v>1000000</v>
      </c>
      <c r="N142" s="67"/>
      <c r="O142" s="350">
        <f t="shared" si="3"/>
        <v>1000000</v>
      </c>
      <c r="P142" s="352"/>
      <c r="Q142" s="171"/>
      <c r="R142" s="171"/>
    </row>
    <row r="143" spans="1:18" ht="15" customHeight="1">
      <c r="A143" s="22"/>
      <c r="B143" s="351" t="s">
        <v>444</v>
      </c>
      <c r="C143" s="315"/>
      <c r="D143" s="315"/>
      <c r="E143" s="315"/>
      <c r="F143" s="315"/>
      <c r="G143" s="315"/>
      <c r="H143" s="315"/>
      <c r="I143" s="315"/>
      <c r="J143" s="316"/>
      <c r="K143" s="67"/>
      <c r="L143" s="67"/>
      <c r="M143" s="168"/>
      <c r="N143" s="67"/>
      <c r="O143" s="350"/>
      <c r="P143" s="352"/>
      <c r="Q143" s="171"/>
      <c r="R143" s="171"/>
    </row>
    <row r="144" spans="1:18" ht="15" customHeight="1">
      <c r="A144" s="22"/>
      <c r="B144" s="308" t="s">
        <v>443</v>
      </c>
      <c r="C144" s="315"/>
      <c r="D144" s="315"/>
      <c r="E144" s="315"/>
      <c r="F144" s="315"/>
      <c r="G144" s="315"/>
      <c r="H144" s="315"/>
      <c r="I144" s="315"/>
      <c r="J144" s="316"/>
      <c r="K144" s="67" t="s">
        <v>78</v>
      </c>
      <c r="L144" s="67"/>
      <c r="M144" s="168">
        <v>480</v>
      </c>
      <c r="N144" s="67"/>
      <c r="O144" s="345">
        <f t="shared" si="3"/>
        <v>480</v>
      </c>
      <c r="P144" s="345"/>
      <c r="Q144" s="171"/>
      <c r="R144" s="171"/>
    </row>
    <row r="145" spans="1:18" ht="15" customHeight="1">
      <c r="A145" s="22"/>
      <c r="B145" s="351" t="s">
        <v>445</v>
      </c>
      <c r="C145" s="315"/>
      <c r="D145" s="315"/>
      <c r="E145" s="315"/>
      <c r="F145" s="315"/>
      <c r="G145" s="315"/>
      <c r="H145" s="315"/>
      <c r="I145" s="315"/>
      <c r="J145" s="316"/>
      <c r="K145" s="67"/>
      <c r="L145" s="67"/>
      <c r="M145" s="168"/>
      <c r="N145" s="67"/>
      <c r="O145" s="350"/>
      <c r="P145" s="352"/>
      <c r="Q145" s="171"/>
      <c r="R145" s="171"/>
    </row>
    <row r="146" spans="1:18" ht="15" customHeight="1">
      <c r="A146" s="22"/>
      <c r="B146" s="308" t="s">
        <v>460</v>
      </c>
      <c r="C146" s="315"/>
      <c r="D146" s="315"/>
      <c r="E146" s="315"/>
      <c r="F146" s="315"/>
      <c r="G146" s="315"/>
      <c r="H146" s="315"/>
      <c r="I146" s="315"/>
      <c r="J146" s="316"/>
      <c r="K146" s="67" t="s">
        <v>57</v>
      </c>
      <c r="L146" s="67"/>
      <c r="M146" s="168">
        <v>2083.33</v>
      </c>
      <c r="N146" s="67"/>
      <c r="O146" s="350">
        <f t="shared" si="3"/>
        <v>2083.33</v>
      </c>
      <c r="P146" s="352"/>
      <c r="Q146" s="171"/>
      <c r="R146" s="171"/>
    </row>
    <row r="147" spans="1:18" ht="15" customHeight="1">
      <c r="A147" s="22">
        <v>2</v>
      </c>
      <c r="B147" s="351" t="s">
        <v>446</v>
      </c>
      <c r="C147" s="315"/>
      <c r="D147" s="315"/>
      <c r="E147" s="315"/>
      <c r="F147" s="315"/>
      <c r="G147" s="315"/>
      <c r="H147" s="315"/>
      <c r="I147" s="315"/>
      <c r="J147" s="316"/>
      <c r="K147" s="67"/>
      <c r="L147" s="67"/>
      <c r="M147" s="168"/>
      <c r="N147" s="67"/>
      <c r="O147" s="350"/>
      <c r="P147" s="352"/>
      <c r="Q147" s="171"/>
      <c r="R147" s="171"/>
    </row>
    <row r="148" spans="1:18" ht="15" customHeight="1">
      <c r="A148" s="22"/>
      <c r="B148" s="308" t="s">
        <v>306</v>
      </c>
      <c r="C148" s="315"/>
      <c r="D148" s="315"/>
      <c r="E148" s="315"/>
      <c r="F148" s="315"/>
      <c r="G148" s="315"/>
      <c r="H148" s="315"/>
      <c r="I148" s="315"/>
      <c r="J148" s="316"/>
      <c r="K148" s="67" t="s">
        <v>42</v>
      </c>
      <c r="L148" s="67"/>
      <c r="M148" s="168">
        <v>5</v>
      </c>
      <c r="N148" s="67"/>
      <c r="O148" s="345">
        <f t="shared" si="3"/>
        <v>5</v>
      </c>
      <c r="P148" s="345"/>
      <c r="Q148" s="171"/>
      <c r="R148" s="171"/>
    </row>
    <row r="149" spans="1:18" ht="15" customHeight="1">
      <c r="A149" s="207"/>
      <c r="B149" s="409" t="s">
        <v>487</v>
      </c>
      <c r="C149" s="410"/>
      <c r="D149" s="410"/>
      <c r="E149" s="410"/>
      <c r="F149" s="410"/>
      <c r="G149" s="410"/>
      <c r="H149" s="410"/>
      <c r="I149" s="410"/>
      <c r="J149" s="411"/>
      <c r="K149" s="211"/>
      <c r="L149" s="211"/>
      <c r="M149" s="213"/>
      <c r="N149" s="211"/>
      <c r="O149" s="412">
        <f aca="true" t="shared" si="4" ref="O149:O161">M149+N149</f>
        <v>0</v>
      </c>
      <c r="P149" s="412"/>
      <c r="Q149" s="171"/>
      <c r="R149" s="171"/>
    </row>
    <row r="150" spans="1:16" ht="39" customHeight="1">
      <c r="A150" s="12"/>
      <c r="B150" s="308" t="s">
        <v>528</v>
      </c>
      <c r="C150" s="315"/>
      <c r="D150" s="315"/>
      <c r="E150" s="315"/>
      <c r="F150" s="315"/>
      <c r="G150" s="315"/>
      <c r="H150" s="315"/>
      <c r="I150" s="315"/>
      <c r="J150" s="316"/>
      <c r="K150" s="67" t="s">
        <v>57</v>
      </c>
      <c r="L150" s="11"/>
      <c r="M150" s="170">
        <v>530727</v>
      </c>
      <c r="N150" s="160"/>
      <c r="O150" s="408">
        <f t="shared" si="4"/>
        <v>530727</v>
      </c>
      <c r="P150" s="408"/>
    </row>
    <row r="151" spans="1:16" ht="24.75" customHeight="1">
      <c r="A151" s="12"/>
      <c r="B151" s="308" t="s">
        <v>530</v>
      </c>
      <c r="C151" s="309"/>
      <c r="D151" s="309"/>
      <c r="E151" s="309"/>
      <c r="F151" s="309"/>
      <c r="G151" s="309"/>
      <c r="H151" s="309"/>
      <c r="I151" s="309"/>
      <c r="J151" s="310"/>
      <c r="K151" s="67" t="s">
        <v>57</v>
      </c>
      <c r="L151" s="11"/>
      <c r="M151" s="77">
        <v>151758</v>
      </c>
      <c r="N151" s="11"/>
      <c r="O151" s="345">
        <f t="shared" si="4"/>
        <v>151758</v>
      </c>
      <c r="P151" s="346"/>
    </row>
    <row r="152" spans="1:16" ht="15" customHeight="1">
      <c r="A152" s="12"/>
      <c r="B152" s="308" t="s">
        <v>531</v>
      </c>
      <c r="C152" s="315"/>
      <c r="D152" s="315"/>
      <c r="E152" s="315"/>
      <c r="F152" s="315"/>
      <c r="G152" s="315"/>
      <c r="H152" s="315"/>
      <c r="I152" s="315"/>
      <c r="J152" s="316"/>
      <c r="K152" s="67" t="s">
        <v>57</v>
      </c>
      <c r="L152" s="11"/>
      <c r="M152" s="77">
        <v>355427</v>
      </c>
      <c r="N152" s="11"/>
      <c r="O152" s="345">
        <f t="shared" si="4"/>
        <v>355427</v>
      </c>
      <c r="P152" s="346"/>
    </row>
    <row r="153" spans="1:16" ht="15" customHeight="1">
      <c r="A153" s="12"/>
      <c r="B153" s="308" t="s">
        <v>532</v>
      </c>
      <c r="C153" s="315"/>
      <c r="D153" s="315"/>
      <c r="E153" s="315"/>
      <c r="F153" s="315"/>
      <c r="G153" s="315"/>
      <c r="H153" s="315"/>
      <c r="I153" s="315"/>
      <c r="J153" s="316"/>
      <c r="K153" s="67" t="s">
        <v>57</v>
      </c>
      <c r="L153" s="11"/>
      <c r="M153" s="77">
        <v>23542</v>
      </c>
      <c r="N153" s="11"/>
      <c r="O153" s="345">
        <f t="shared" si="4"/>
        <v>23542</v>
      </c>
      <c r="P153" s="346"/>
    </row>
    <row r="154" spans="1:16" ht="15" customHeight="1">
      <c r="A154" s="12"/>
      <c r="B154" s="374" t="s">
        <v>442</v>
      </c>
      <c r="C154" s="413"/>
      <c r="D154" s="413"/>
      <c r="E154" s="413"/>
      <c r="F154" s="413"/>
      <c r="G154" s="413"/>
      <c r="H154" s="413"/>
      <c r="I154" s="413"/>
      <c r="J154" s="414"/>
      <c r="K154" s="11"/>
      <c r="L154" s="11"/>
      <c r="M154" s="77"/>
      <c r="N154" s="11"/>
      <c r="O154" s="345">
        <f t="shared" si="4"/>
        <v>0</v>
      </c>
      <c r="P154" s="346"/>
    </row>
    <row r="155" spans="1:16" ht="15" customHeight="1">
      <c r="A155" s="12"/>
      <c r="B155" s="308" t="s">
        <v>35</v>
      </c>
      <c r="C155" s="315"/>
      <c r="D155" s="315"/>
      <c r="E155" s="315"/>
      <c r="F155" s="315"/>
      <c r="G155" s="315"/>
      <c r="H155" s="315"/>
      <c r="I155" s="315"/>
      <c r="J155" s="316"/>
      <c r="K155" s="67" t="s">
        <v>57</v>
      </c>
      <c r="L155" s="11"/>
      <c r="M155" s="168">
        <v>530727</v>
      </c>
      <c r="N155" s="67"/>
      <c r="O155" s="345">
        <f>M155+N155</f>
        <v>530727</v>
      </c>
      <c r="P155" s="345"/>
    </row>
    <row r="156" spans="1:16" ht="15" customHeight="1">
      <c r="A156" s="12"/>
      <c r="B156" s="351" t="s">
        <v>444</v>
      </c>
      <c r="C156" s="309"/>
      <c r="D156" s="309"/>
      <c r="E156" s="309"/>
      <c r="F156" s="309"/>
      <c r="G156" s="309"/>
      <c r="H156" s="309"/>
      <c r="I156" s="309"/>
      <c r="J156" s="310"/>
      <c r="K156" s="67"/>
      <c r="L156" s="11"/>
      <c r="M156" s="77"/>
      <c r="N156" s="11"/>
      <c r="O156" s="345">
        <f t="shared" si="4"/>
        <v>0</v>
      </c>
      <c r="P156" s="346"/>
    </row>
    <row r="157" spans="1:16" ht="15" customHeight="1">
      <c r="A157" s="12"/>
      <c r="B157" s="308" t="s">
        <v>443</v>
      </c>
      <c r="C157" s="315"/>
      <c r="D157" s="315"/>
      <c r="E157" s="315"/>
      <c r="F157" s="315"/>
      <c r="G157" s="315"/>
      <c r="H157" s="315"/>
      <c r="I157" s="315"/>
      <c r="J157" s="316"/>
      <c r="K157" s="67" t="s">
        <v>78</v>
      </c>
      <c r="L157" s="11"/>
      <c r="M157" s="77">
        <v>480</v>
      </c>
      <c r="N157" s="11"/>
      <c r="O157" s="345">
        <f t="shared" si="4"/>
        <v>480</v>
      </c>
      <c r="P157" s="346"/>
    </row>
    <row r="158" spans="1:16" ht="15" customHeight="1">
      <c r="A158" s="12"/>
      <c r="B158" s="351" t="s">
        <v>445</v>
      </c>
      <c r="C158" s="309"/>
      <c r="D158" s="309"/>
      <c r="E158" s="309"/>
      <c r="F158" s="309"/>
      <c r="G158" s="309"/>
      <c r="H158" s="309"/>
      <c r="I158" s="309"/>
      <c r="J158" s="310"/>
      <c r="K158" s="67"/>
      <c r="L158" s="11"/>
      <c r="M158" s="77"/>
      <c r="N158" s="11"/>
      <c r="O158" s="345">
        <f t="shared" si="4"/>
        <v>0</v>
      </c>
      <c r="P158" s="346"/>
    </row>
    <row r="159" spans="1:16" ht="15" customHeight="1">
      <c r="A159" s="12"/>
      <c r="B159" s="308" t="s">
        <v>460</v>
      </c>
      <c r="C159" s="315"/>
      <c r="D159" s="315"/>
      <c r="E159" s="315"/>
      <c r="F159" s="315"/>
      <c r="G159" s="315"/>
      <c r="H159" s="315"/>
      <c r="I159" s="315"/>
      <c r="J159" s="316"/>
      <c r="K159" s="67" t="s">
        <v>57</v>
      </c>
      <c r="L159" s="11"/>
      <c r="M159" s="45">
        <f>M150/M157</f>
        <v>1105.68125</v>
      </c>
      <c r="N159" s="38"/>
      <c r="O159" s="415">
        <f t="shared" si="4"/>
        <v>1105.68125</v>
      </c>
      <c r="P159" s="416"/>
    </row>
    <row r="160" spans="1:16" ht="15" customHeight="1">
      <c r="A160" s="12"/>
      <c r="B160" s="351" t="s">
        <v>446</v>
      </c>
      <c r="C160" s="309"/>
      <c r="D160" s="309"/>
      <c r="E160" s="309"/>
      <c r="F160" s="309"/>
      <c r="G160" s="309"/>
      <c r="H160" s="309"/>
      <c r="I160" s="309"/>
      <c r="J160" s="310"/>
      <c r="K160" s="67"/>
      <c r="L160" s="11"/>
      <c r="M160" s="77"/>
      <c r="N160" s="11"/>
      <c r="O160" s="345">
        <f t="shared" si="4"/>
        <v>0</v>
      </c>
      <c r="P160" s="346"/>
    </row>
    <row r="161" spans="1:16" ht="15" customHeight="1">
      <c r="A161" s="12"/>
      <c r="B161" s="308" t="s">
        <v>306</v>
      </c>
      <c r="C161" s="315"/>
      <c r="D161" s="315"/>
      <c r="E161" s="315"/>
      <c r="F161" s="315"/>
      <c r="G161" s="315"/>
      <c r="H161" s="315"/>
      <c r="I161" s="315"/>
      <c r="J161" s="316"/>
      <c r="K161" s="67" t="s">
        <v>42</v>
      </c>
      <c r="L161" s="11"/>
      <c r="M161" s="77">
        <v>5</v>
      </c>
      <c r="N161" s="11"/>
      <c r="O161" s="345">
        <f t="shared" si="4"/>
        <v>5</v>
      </c>
      <c r="P161" s="346"/>
    </row>
    <row r="162" spans="1:16" ht="15" customHeight="1">
      <c r="A162" s="12"/>
      <c r="B162" s="351" t="s">
        <v>507</v>
      </c>
      <c r="C162" s="309"/>
      <c r="D162" s="309"/>
      <c r="E162" s="309"/>
      <c r="F162" s="309"/>
      <c r="G162" s="309"/>
      <c r="H162" s="309"/>
      <c r="I162" s="309"/>
      <c r="J162" s="310"/>
      <c r="K162" s="67"/>
      <c r="L162" s="11"/>
      <c r="M162" s="77"/>
      <c r="N162" s="11"/>
      <c r="O162" s="345"/>
      <c r="P162" s="346"/>
    </row>
    <row r="163" spans="1:16" ht="25.5" customHeight="1">
      <c r="A163" s="12"/>
      <c r="B163" s="308" t="s">
        <v>486</v>
      </c>
      <c r="C163" s="315"/>
      <c r="D163" s="315"/>
      <c r="E163" s="315"/>
      <c r="F163" s="315"/>
      <c r="G163" s="315"/>
      <c r="H163" s="315"/>
      <c r="I163" s="315"/>
      <c r="J163" s="316"/>
      <c r="K163" s="67" t="s">
        <v>57</v>
      </c>
      <c r="L163" s="11"/>
      <c r="M163" s="77"/>
      <c r="N163" s="11">
        <v>128423</v>
      </c>
      <c r="O163" s="345">
        <f aca="true" t="shared" si="5" ref="O163:O172">M163+N163</f>
        <v>128423</v>
      </c>
      <c r="P163" s="346"/>
    </row>
    <row r="164" spans="1:16" ht="15" customHeight="1">
      <c r="A164" s="12">
        <v>1</v>
      </c>
      <c r="B164" s="248" t="s">
        <v>473</v>
      </c>
      <c r="C164" s="248"/>
      <c r="D164" s="248"/>
      <c r="E164" s="248"/>
      <c r="F164" s="248"/>
      <c r="G164" s="248"/>
      <c r="H164" s="248"/>
      <c r="I164" s="248"/>
      <c r="J164" s="248"/>
      <c r="K164" s="67"/>
      <c r="L164" s="11"/>
      <c r="M164" s="77"/>
      <c r="N164" s="11"/>
      <c r="O164" s="345">
        <f t="shared" si="5"/>
        <v>0</v>
      </c>
      <c r="P164" s="346"/>
    </row>
    <row r="165" spans="1:16" ht="15" customHeight="1">
      <c r="A165" s="12"/>
      <c r="B165" s="247" t="s">
        <v>35</v>
      </c>
      <c r="C165" s="239"/>
      <c r="D165" s="239"/>
      <c r="E165" s="239"/>
      <c r="F165" s="239"/>
      <c r="G165" s="239"/>
      <c r="H165" s="239"/>
      <c r="I165" s="239"/>
      <c r="J165" s="239"/>
      <c r="K165" s="67"/>
      <c r="L165" s="11"/>
      <c r="M165" s="77"/>
      <c r="N165" s="11"/>
      <c r="O165" s="345">
        <f t="shared" si="5"/>
        <v>0</v>
      </c>
      <c r="P165" s="346"/>
    </row>
    <row r="166" spans="1:16" ht="26.25" customHeight="1">
      <c r="A166" s="12"/>
      <c r="B166" s="244" t="s">
        <v>491</v>
      </c>
      <c r="C166" s="245"/>
      <c r="D166" s="245"/>
      <c r="E166" s="245"/>
      <c r="F166" s="245"/>
      <c r="G166" s="245"/>
      <c r="H166" s="245"/>
      <c r="I166" s="245"/>
      <c r="J166" s="245"/>
      <c r="K166" s="67" t="s">
        <v>57</v>
      </c>
      <c r="L166" s="11"/>
      <c r="M166" s="77"/>
      <c r="N166" s="11">
        <v>128423</v>
      </c>
      <c r="O166" s="345">
        <f t="shared" si="5"/>
        <v>128423</v>
      </c>
      <c r="P166" s="346"/>
    </row>
    <row r="167" spans="1:16" ht="15" customHeight="1">
      <c r="A167" s="12">
        <v>2</v>
      </c>
      <c r="B167" s="243" t="s">
        <v>476</v>
      </c>
      <c r="C167" s="243"/>
      <c r="D167" s="243"/>
      <c r="E167" s="243"/>
      <c r="F167" s="243"/>
      <c r="G167" s="243"/>
      <c r="H167" s="243"/>
      <c r="I167" s="243"/>
      <c r="J167" s="243"/>
      <c r="K167" s="67"/>
      <c r="L167" s="11"/>
      <c r="M167" s="77"/>
      <c r="N167" s="11"/>
      <c r="O167" s="345">
        <f t="shared" si="5"/>
        <v>0</v>
      </c>
      <c r="P167" s="346"/>
    </row>
    <row r="168" spans="1:16" ht="26.25" customHeight="1">
      <c r="A168" s="12"/>
      <c r="B168" s="244" t="s">
        <v>488</v>
      </c>
      <c r="C168" s="245"/>
      <c r="D168" s="245"/>
      <c r="E168" s="245"/>
      <c r="F168" s="245"/>
      <c r="G168" s="245"/>
      <c r="H168" s="245"/>
      <c r="I168" s="245"/>
      <c r="J168" s="245"/>
      <c r="K168" s="67" t="s">
        <v>57</v>
      </c>
      <c r="L168" s="11"/>
      <c r="M168" s="77"/>
      <c r="N168" s="11">
        <v>128423</v>
      </c>
      <c r="O168" s="345">
        <f t="shared" si="5"/>
        <v>128423</v>
      </c>
      <c r="P168" s="346"/>
    </row>
    <row r="169" spans="1:16" ht="15" customHeight="1">
      <c r="A169" s="12">
        <v>3</v>
      </c>
      <c r="B169" s="243" t="s">
        <v>33</v>
      </c>
      <c r="C169" s="243"/>
      <c r="D169" s="243"/>
      <c r="E169" s="243"/>
      <c r="F169" s="243"/>
      <c r="G169" s="243"/>
      <c r="H169" s="243"/>
      <c r="I169" s="243"/>
      <c r="J169" s="243"/>
      <c r="K169" s="67"/>
      <c r="L169" s="11"/>
      <c r="M169" s="77"/>
      <c r="N169" s="11"/>
      <c r="O169" s="345">
        <f t="shared" si="5"/>
        <v>0</v>
      </c>
      <c r="P169" s="346"/>
    </row>
    <row r="170" spans="1:16" ht="15" customHeight="1">
      <c r="A170" s="12"/>
      <c r="B170" s="244" t="s">
        <v>489</v>
      </c>
      <c r="C170" s="245"/>
      <c r="D170" s="245"/>
      <c r="E170" s="245"/>
      <c r="F170" s="245"/>
      <c r="G170" s="245"/>
      <c r="H170" s="245"/>
      <c r="I170" s="245"/>
      <c r="J170" s="245"/>
      <c r="K170" s="67" t="s">
        <v>78</v>
      </c>
      <c r="L170" s="11"/>
      <c r="M170" s="77"/>
      <c r="N170" s="11">
        <v>24</v>
      </c>
      <c r="O170" s="345">
        <f t="shared" si="5"/>
        <v>24</v>
      </c>
      <c r="P170" s="346"/>
    </row>
    <row r="171" spans="1:16" ht="15" customHeight="1">
      <c r="A171" s="12">
        <v>4</v>
      </c>
      <c r="B171" s="243" t="s">
        <v>34</v>
      </c>
      <c r="C171" s="243"/>
      <c r="D171" s="243"/>
      <c r="E171" s="243"/>
      <c r="F171" s="243"/>
      <c r="G171" s="243"/>
      <c r="H171" s="243"/>
      <c r="I171" s="243"/>
      <c r="J171" s="243"/>
      <c r="K171" s="67"/>
      <c r="L171" s="11"/>
      <c r="M171" s="77"/>
      <c r="N171" s="11"/>
      <c r="O171" s="345">
        <f t="shared" si="5"/>
        <v>0</v>
      </c>
      <c r="P171" s="346"/>
    </row>
    <row r="172" spans="1:16" ht="26.25" customHeight="1">
      <c r="A172" s="12"/>
      <c r="B172" s="244" t="s">
        <v>490</v>
      </c>
      <c r="C172" s="245"/>
      <c r="D172" s="245"/>
      <c r="E172" s="245"/>
      <c r="F172" s="245"/>
      <c r="G172" s="245"/>
      <c r="H172" s="245"/>
      <c r="I172" s="245"/>
      <c r="J172" s="245"/>
      <c r="K172" s="67" t="s">
        <v>42</v>
      </c>
      <c r="L172" s="11"/>
      <c r="M172" s="77"/>
      <c r="N172" s="11">
        <v>10</v>
      </c>
      <c r="O172" s="345">
        <f t="shared" si="5"/>
        <v>10</v>
      </c>
      <c r="P172" s="346"/>
    </row>
    <row r="173" spans="1:16" ht="18" customHeight="1">
      <c r="A173" s="12"/>
      <c r="B173" s="351" t="s">
        <v>508</v>
      </c>
      <c r="C173" s="309"/>
      <c r="D173" s="309"/>
      <c r="E173" s="309"/>
      <c r="F173" s="309"/>
      <c r="G173" s="309"/>
      <c r="H173" s="309"/>
      <c r="I173" s="309"/>
      <c r="J173" s="310"/>
      <c r="K173" s="67"/>
      <c r="L173" s="11"/>
      <c r="M173" s="77"/>
      <c r="N173" s="11"/>
      <c r="O173" s="345">
        <f aca="true" t="shared" si="6" ref="O173:O183">M173+N173</f>
        <v>0</v>
      </c>
      <c r="P173" s="346"/>
    </row>
    <row r="174" spans="1:16" ht="15" customHeight="1">
      <c r="A174" s="12"/>
      <c r="B174" s="308" t="s">
        <v>506</v>
      </c>
      <c r="C174" s="315"/>
      <c r="D174" s="315"/>
      <c r="E174" s="315"/>
      <c r="F174" s="315"/>
      <c r="G174" s="315"/>
      <c r="H174" s="315"/>
      <c r="I174" s="315"/>
      <c r="J174" s="316"/>
      <c r="K174" s="67" t="s">
        <v>57</v>
      </c>
      <c r="L174" s="11"/>
      <c r="M174" s="77">
        <v>115208</v>
      </c>
      <c r="N174" s="11">
        <v>140384</v>
      </c>
      <c r="O174" s="345">
        <f t="shared" si="6"/>
        <v>255592</v>
      </c>
      <c r="P174" s="346"/>
    </row>
    <row r="175" spans="1:16" ht="16.5" customHeight="1">
      <c r="A175" s="12">
        <v>1</v>
      </c>
      <c r="B175" s="248" t="s">
        <v>473</v>
      </c>
      <c r="C175" s="248"/>
      <c r="D175" s="248"/>
      <c r="E175" s="248"/>
      <c r="F175" s="248"/>
      <c r="G175" s="248"/>
      <c r="H175" s="248"/>
      <c r="I175" s="248"/>
      <c r="J175" s="248"/>
      <c r="K175" s="67"/>
      <c r="L175" s="11"/>
      <c r="M175" s="77"/>
      <c r="N175" s="11"/>
      <c r="O175" s="345">
        <f t="shared" si="6"/>
        <v>0</v>
      </c>
      <c r="P175" s="346"/>
    </row>
    <row r="176" spans="1:16" ht="14.25" customHeight="1">
      <c r="A176" s="12"/>
      <c r="B176" s="247" t="s">
        <v>35</v>
      </c>
      <c r="C176" s="239"/>
      <c r="D176" s="239"/>
      <c r="E176" s="239"/>
      <c r="F176" s="239"/>
      <c r="G176" s="239"/>
      <c r="H176" s="239"/>
      <c r="I176" s="239"/>
      <c r="J176" s="239"/>
      <c r="K176" s="67"/>
      <c r="L176" s="11"/>
      <c r="M176" s="77">
        <v>115208</v>
      </c>
      <c r="N176" s="11">
        <v>140384</v>
      </c>
      <c r="O176" s="345">
        <f t="shared" si="6"/>
        <v>255592</v>
      </c>
      <c r="P176" s="346"/>
    </row>
    <row r="177" spans="1:16" ht="15.75" customHeight="1" hidden="1">
      <c r="A177" s="12"/>
      <c r="B177" s="244"/>
      <c r="C177" s="245"/>
      <c r="D177" s="245"/>
      <c r="E177" s="245"/>
      <c r="F177" s="245"/>
      <c r="G177" s="245"/>
      <c r="H177" s="245"/>
      <c r="I177" s="245"/>
      <c r="J177" s="245"/>
      <c r="K177" s="67" t="s">
        <v>57</v>
      </c>
      <c r="L177" s="11"/>
      <c r="M177" s="77"/>
      <c r="N177" s="11"/>
      <c r="O177" s="345">
        <f t="shared" si="6"/>
        <v>0</v>
      </c>
      <c r="P177" s="346"/>
    </row>
    <row r="178" spans="1:16" ht="14.25" customHeight="1" hidden="1">
      <c r="A178" s="12">
        <v>2</v>
      </c>
      <c r="B178" s="243" t="s">
        <v>476</v>
      </c>
      <c r="C178" s="243"/>
      <c r="D178" s="243"/>
      <c r="E178" s="243"/>
      <c r="F178" s="243"/>
      <c r="G178" s="243"/>
      <c r="H178" s="243"/>
      <c r="I178" s="243"/>
      <c r="J178" s="243"/>
      <c r="K178" s="67"/>
      <c r="L178" s="11"/>
      <c r="M178" s="77"/>
      <c r="N178" s="11"/>
      <c r="O178" s="345">
        <f t="shared" si="6"/>
        <v>0</v>
      </c>
      <c r="P178" s="346"/>
    </row>
    <row r="179" spans="1:16" ht="15" customHeight="1" hidden="1">
      <c r="A179" s="12"/>
      <c r="B179" s="244"/>
      <c r="C179" s="245"/>
      <c r="D179" s="245"/>
      <c r="E179" s="245"/>
      <c r="F179" s="245"/>
      <c r="G179" s="245"/>
      <c r="H179" s="245"/>
      <c r="I179" s="245"/>
      <c r="J179" s="245"/>
      <c r="K179" s="67" t="s">
        <v>57</v>
      </c>
      <c r="L179" s="11"/>
      <c r="M179" s="77"/>
      <c r="N179" s="11"/>
      <c r="O179" s="345">
        <f t="shared" si="6"/>
        <v>0</v>
      </c>
      <c r="P179" s="346"/>
    </row>
    <row r="180" spans="1:16" ht="15" customHeight="1" hidden="1">
      <c r="A180" s="12">
        <v>3</v>
      </c>
      <c r="B180" s="243" t="s">
        <v>33</v>
      </c>
      <c r="C180" s="243"/>
      <c r="D180" s="243"/>
      <c r="E180" s="243"/>
      <c r="F180" s="243"/>
      <c r="G180" s="243"/>
      <c r="H180" s="243"/>
      <c r="I180" s="243"/>
      <c r="J180" s="243"/>
      <c r="K180" s="67"/>
      <c r="L180" s="11"/>
      <c r="M180" s="77"/>
      <c r="N180" s="11"/>
      <c r="O180" s="345">
        <f t="shared" si="6"/>
        <v>0</v>
      </c>
      <c r="P180" s="346"/>
    </row>
    <row r="181" spans="1:16" ht="14.25" customHeight="1" hidden="1">
      <c r="A181" s="12"/>
      <c r="B181" s="244"/>
      <c r="C181" s="245"/>
      <c r="D181" s="245"/>
      <c r="E181" s="245"/>
      <c r="F181" s="245"/>
      <c r="G181" s="245"/>
      <c r="H181" s="245"/>
      <c r="I181" s="245"/>
      <c r="J181" s="245"/>
      <c r="K181" s="67" t="s">
        <v>78</v>
      </c>
      <c r="L181" s="11"/>
      <c r="M181" s="77"/>
      <c r="N181" s="11"/>
      <c r="O181" s="345">
        <f t="shared" si="6"/>
        <v>0</v>
      </c>
      <c r="P181" s="346"/>
    </row>
    <row r="182" spans="1:16" ht="15" customHeight="1" hidden="1">
      <c r="A182" s="12">
        <v>4</v>
      </c>
      <c r="B182" s="243" t="s">
        <v>34</v>
      </c>
      <c r="C182" s="243"/>
      <c r="D182" s="243"/>
      <c r="E182" s="243"/>
      <c r="F182" s="243"/>
      <c r="G182" s="243"/>
      <c r="H182" s="243"/>
      <c r="I182" s="243"/>
      <c r="J182" s="243"/>
      <c r="K182" s="67"/>
      <c r="L182" s="11"/>
      <c r="M182" s="77"/>
      <c r="N182" s="11"/>
      <c r="O182" s="345">
        <f t="shared" si="6"/>
        <v>0</v>
      </c>
      <c r="P182" s="346"/>
    </row>
    <row r="183" spans="1:16" ht="16.5" customHeight="1" hidden="1">
      <c r="A183" s="12"/>
      <c r="B183" s="244"/>
      <c r="C183" s="245"/>
      <c r="D183" s="245"/>
      <c r="E183" s="245"/>
      <c r="F183" s="245"/>
      <c r="G183" s="245"/>
      <c r="H183" s="245"/>
      <c r="I183" s="245"/>
      <c r="J183" s="245"/>
      <c r="K183" s="67" t="s">
        <v>42</v>
      </c>
      <c r="L183" s="11"/>
      <c r="M183" s="77"/>
      <c r="N183" s="11"/>
      <c r="O183" s="345">
        <f t="shared" si="6"/>
        <v>0</v>
      </c>
      <c r="P183" s="346"/>
    </row>
    <row r="184" spans="1:16" ht="15" customHeight="1">
      <c r="A184" s="12"/>
      <c r="B184" s="243" t="s">
        <v>529</v>
      </c>
      <c r="C184" s="243"/>
      <c r="D184" s="243"/>
      <c r="E184" s="243"/>
      <c r="F184" s="243"/>
      <c r="G184" s="243"/>
      <c r="H184" s="243"/>
      <c r="I184" s="243"/>
      <c r="J184" s="243"/>
      <c r="K184" s="67"/>
      <c r="L184" s="11"/>
      <c r="M184" s="77"/>
      <c r="N184" s="11"/>
      <c r="O184" s="345">
        <f aca="true" t="shared" si="7" ref="O184:O202">M184+N184</f>
        <v>0</v>
      </c>
      <c r="P184" s="346"/>
    </row>
    <row r="185" spans="1:16" ht="15" customHeight="1">
      <c r="A185" s="12"/>
      <c r="B185" s="247" t="s">
        <v>239</v>
      </c>
      <c r="C185" s="239"/>
      <c r="D185" s="239"/>
      <c r="E185" s="239"/>
      <c r="F185" s="239"/>
      <c r="G185" s="239"/>
      <c r="H185" s="239"/>
      <c r="I185" s="239"/>
      <c r="J185" s="239"/>
      <c r="K185" s="67"/>
      <c r="L185" s="11"/>
      <c r="M185" s="77"/>
      <c r="N185" s="11"/>
      <c r="O185" s="345">
        <f t="shared" si="7"/>
        <v>0</v>
      </c>
      <c r="P185" s="346"/>
    </row>
    <row r="186" spans="1:16" ht="15" customHeight="1">
      <c r="A186" s="12">
        <v>1</v>
      </c>
      <c r="B186" s="248" t="s">
        <v>473</v>
      </c>
      <c r="C186" s="248"/>
      <c r="D186" s="248"/>
      <c r="E186" s="248"/>
      <c r="F186" s="248"/>
      <c r="G186" s="248"/>
      <c r="H186" s="248"/>
      <c r="I186" s="248"/>
      <c r="J186" s="248"/>
      <c r="K186" s="67" t="s">
        <v>57</v>
      </c>
      <c r="L186" s="11"/>
      <c r="M186" s="160">
        <f>M188+M191+M192+M193+M194+M196+M195</f>
        <v>34500</v>
      </c>
      <c r="N186" s="160">
        <f>N188+N191+N192+N193+N194+N196</f>
        <v>29000</v>
      </c>
      <c r="O186" s="408">
        <f t="shared" si="7"/>
        <v>63500</v>
      </c>
      <c r="P186" s="408"/>
    </row>
    <row r="187" spans="1:16" ht="15" customHeight="1">
      <c r="A187" s="12"/>
      <c r="B187" s="247" t="s">
        <v>35</v>
      </c>
      <c r="C187" s="239"/>
      <c r="D187" s="239"/>
      <c r="E187" s="239"/>
      <c r="F187" s="239"/>
      <c r="G187" s="239"/>
      <c r="H187" s="239"/>
      <c r="I187" s="239"/>
      <c r="J187" s="239"/>
      <c r="K187" s="67"/>
      <c r="L187" s="11"/>
      <c r="M187" s="77"/>
      <c r="N187" s="11"/>
      <c r="O187" s="345">
        <f t="shared" si="7"/>
        <v>0</v>
      </c>
      <c r="P187" s="346"/>
    </row>
    <row r="188" spans="1:16" ht="15" customHeight="1">
      <c r="A188" s="12"/>
      <c r="B188" s="244" t="s">
        <v>492</v>
      </c>
      <c r="C188" s="245"/>
      <c r="D188" s="245"/>
      <c r="E188" s="245"/>
      <c r="F188" s="245"/>
      <c r="G188" s="245"/>
      <c r="H188" s="245"/>
      <c r="I188" s="245"/>
      <c r="J188" s="245"/>
      <c r="K188" s="67" t="s">
        <v>57</v>
      </c>
      <c r="L188" s="11"/>
      <c r="M188" s="77"/>
      <c r="N188" s="11">
        <v>15000</v>
      </c>
      <c r="O188" s="345">
        <f t="shared" si="7"/>
        <v>15000</v>
      </c>
      <c r="P188" s="346"/>
    </row>
    <row r="189" spans="1:16" ht="15" customHeight="1" hidden="1">
      <c r="A189" s="12"/>
      <c r="B189" s="244"/>
      <c r="C189" s="245"/>
      <c r="D189" s="245"/>
      <c r="E189" s="245"/>
      <c r="F189" s="245"/>
      <c r="G189" s="245"/>
      <c r="H189" s="245"/>
      <c r="I189" s="245"/>
      <c r="J189" s="245"/>
      <c r="K189" s="67" t="s">
        <v>57</v>
      </c>
      <c r="L189" s="11"/>
      <c r="M189" s="77"/>
      <c r="N189" s="11"/>
      <c r="O189" s="345">
        <f t="shared" si="7"/>
        <v>0</v>
      </c>
      <c r="P189" s="346"/>
    </row>
    <row r="190" spans="1:16" ht="15" customHeight="1" hidden="1">
      <c r="A190" s="12"/>
      <c r="B190" s="244"/>
      <c r="C190" s="245"/>
      <c r="D190" s="245"/>
      <c r="E190" s="245"/>
      <c r="F190" s="245"/>
      <c r="G190" s="245"/>
      <c r="H190" s="245"/>
      <c r="I190" s="245"/>
      <c r="J190" s="245"/>
      <c r="K190" s="67" t="s">
        <v>57</v>
      </c>
      <c r="L190" s="11"/>
      <c r="M190" s="77"/>
      <c r="N190" s="11"/>
      <c r="O190" s="345">
        <f t="shared" si="7"/>
        <v>0</v>
      </c>
      <c r="P190" s="346"/>
    </row>
    <row r="191" spans="1:16" ht="15" customHeight="1">
      <c r="A191" s="12"/>
      <c r="B191" s="234" t="s">
        <v>511</v>
      </c>
      <c r="C191" s="235"/>
      <c r="D191" s="235"/>
      <c r="E191" s="235"/>
      <c r="F191" s="235"/>
      <c r="G191" s="235"/>
      <c r="H191" s="235"/>
      <c r="I191" s="235"/>
      <c r="J191" s="236"/>
      <c r="K191" s="67" t="s">
        <v>57</v>
      </c>
      <c r="L191" s="11"/>
      <c r="M191" s="77">
        <v>10000</v>
      </c>
      <c r="N191" s="11"/>
      <c r="O191" s="345">
        <f t="shared" si="7"/>
        <v>10000</v>
      </c>
      <c r="P191" s="346"/>
    </row>
    <row r="192" spans="1:16" ht="25.5" customHeight="1">
      <c r="A192" s="12"/>
      <c r="B192" s="234" t="s">
        <v>512</v>
      </c>
      <c r="C192" s="235"/>
      <c r="D192" s="235"/>
      <c r="E192" s="235"/>
      <c r="F192" s="235"/>
      <c r="G192" s="235"/>
      <c r="H192" s="235"/>
      <c r="I192" s="235"/>
      <c r="J192" s="236"/>
      <c r="K192" s="67" t="s">
        <v>57</v>
      </c>
      <c r="L192" s="11"/>
      <c r="M192" s="77">
        <v>7000</v>
      </c>
      <c r="N192" s="11"/>
      <c r="O192" s="345">
        <f t="shared" si="7"/>
        <v>7000</v>
      </c>
      <c r="P192" s="346"/>
    </row>
    <row r="193" spans="1:16" ht="15" customHeight="1">
      <c r="A193" s="12"/>
      <c r="B193" s="234" t="s">
        <v>513</v>
      </c>
      <c r="C193" s="235"/>
      <c r="D193" s="235"/>
      <c r="E193" s="235"/>
      <c r="F193" s="235"/>
      <c r="G193" s="235"/>
      <c r="H193" s="235"/>
      <c r="I193" s="235"/>
      <c r="J193" s="236"/>
      <c r="K193" s="67" t="s">
        <v>57</v>
      </c>
      <c r="L193" s="11"/>
      <c r="M193" s="77">
        <v>5500</v>
      </c>
      <c r="N193" s="11"/>
      <c r="O193" s="345">
        <f t="shared" si="7"/>
        <v>5500</v>
      </c>
      <c r="P193" s="346"/>
    </row>
    <row r="194" spans="1:16" ht="15" customHeight="1">
      <c r="A194" s="12"/>
      <c r="B194" s="234" t="s">
        <v>514</v>
      </c>
      <c r="C194" s="235"/>
      <c r="D194" s="235"/>
      <c r="E194" s="235"/>
      <c r="F194" s="235"/>
      <c r="G194" s="235"/>
      <c r="H194" s="235"/>
      <c r="I194" s="235"/>
      <c r="J194" s="236"/>
      <c r="K194" s="67" t="s">
        <v>57</v>
      </c>
      <c r="L194" s="11"/>
      <c r="M194" s="77">
        <v>10000</v>
      </c>
      <c r="N194" s="11"/>
      <c r="O194" s="345">
        <f t="shared" si="7"/>
        <v>10000</v>
      </c>
      <c r="P194" s="346"/>
    </row>
    <row r="195" spans="1:16" ht="27" customHeight="1">
      <c r="A195" s="12"/>
      <c r="B195" s="234" t="s">
        <v>521</v>
      </c>
      <c r="C195" s="235"/>
      <c r="D195" s="235"/>
      <c r="E195" s="235"/>
      <c r="F195" s="235"/>
      <c r="G195" s="235"/>
      <c r="H195" s="235"/>
      <c r="I195" s="235"/>
      <c r="J195" s="236"/>
      <c r="K195" s="67" t="s">
        <v>57</v>
      </c>
      <c r="L195" s="11"/>
      <c r="M195" s="77">
        <v>2000</v>
      </c>
      <c r="N195" s="11"/>
      <c r="O195" s="345">
        <f>M195+N195</f>
        <v>2000</v>
      </c>
      <c r="P195" s="346"/>
    </row>
    <row r="196" spans="1:16" ht="25.5" customHeight="1">
      <c r="A196" s="12"/>
      <c r="B196" s="234" t="s">
        <v>515</v>
      </c>
      <c r="C196" s="235"/>
      <c r="D196" s="235"/>
      <c r="E196" s="235"/>
      <c r="F196" s="235"/>
      <c r="G196" s="235"/>
      <c r="H196" s="235"/>
      <c r="I196" s="235"/>
      <c r="J196" s="167"/>
      <c r="K196" s="67" t="s">
        <v>57</v>
      </c>
      <c r="L196" s="11"/>
      <c r="M196" s="77"/>
      <c r="N196" s="11">
        <v>14000</v>
      </c>
      <c r="O196" s="345">
        <f t="shared" si="7"/>
        <v>14000</v>
      </c>
      <c r="P196" s="346"/>
    </row>
    <row r="197" spans="1:16" ht="15" customHeight="1">
      <c r="A197" s="12">
        <v>2</v>
      </c>
      <c r="B197" s="243" t="s">
        <v>476</v>
      </c>
      <c r="C197" s="243"/>
      <c r="D197" s="243"/>
      <c r="E197" s="243"/>
      <c r="F197" s="243"/>
      <c r="G197" s="243"/>
      <c r="H197" s="243"/>
      <c r="I197" s="243"/>
      <c r="J197" s="243"/>
      <c r="K197" s="67"/>
      <c r="L197" s="11"/>
      <c r="M197" s="77"/>
      <c r="N197" s="11"/>
      <c r="O197" s="345">
        <f t="shared" si="7"/>
        <v>0</v>
      </c>
      <c r="P197" s="346"/>
    </row>
    <row r="198" spans="1:16" ht="15" customHeight="1">
      <c r="A198" s="12"/>
      <c r="B198" s="244" t="s">
        <v>493</v>
      </c>
      <c r="C198" s="245"/>
      <c r="D198" s="245"/>
      <c r="E198" s="245"/>
      <c r="F198" s="245"/>
      <c r="G198" s="245"/>
      <c r="H198" s="245"/>
      <c r="I198" s="245"/>
      <c r="J198" s="245"/>
      <c r="K198" s="67" t="s">
        <v>37</v>
      </c>
      <c r="L198" s="11"/>
      <c r="M198" s="77"/>
      <c r="N198" s="11">
        <v>1</v>
      </c>
      <c r="O198" s="345">
        <f t="shared" si="7"/>
        <v>1</v>
      </c>
      <c r="P198" s="346"/>
    </row>
    <row r="199" spans="1:16" ht="15" customHeight="1">
      <c r="A199" s="12">
        <v>3</v>
      </c>
      <c r="B199" s="243" t="s">
        <v>33</v>
      </c>
      <c r="C199" s="243"/>
      <c r="D199" s="243"/>
      <c r="E199" s="243"/>
      <c r="F199" s="243"/>
      <c r="G199" s="243"/>
      <c r="H199" s="243"/>
      <c r="I199" s="243"/>
      <c r="J199" s="243"/>
      <c r="K199" s="67"/>
      <c r="L199" s="11"/>
      <c r="M199" s="77"/>
      <c r="N199" s="11"/>
      <c r="O199" s="345">
        <f t="shared" si="7"/>
        <v>0</v>
      </c>
      <c r="P199" s="346"/>
    </row>
    <row r="200" spans="1:16" ht="15" customHeight="1">
      <c r="A200" s="12"/>
      <c r="B200" s="244" t="s">
        <v>494</v>
      </c>
      <c r="C200" s="245"/>
      <c r="D200" s="245"/>
      <c r="E200" s="245"/>
      <c r="F200" s="245"/>
      <c r="G200" s="245"/>
      <c r="H200" s="245"/>
      <c r="I200" s="245"/>
      <c r="J200" s="245"/>
      <c r="K200" s="67"/>
      <c r="L200" s="11"/>
      <c r="M200" s="77"/>
      <c r="N200" s="11">
        <v>15000</v>
      </c>
      <c r="O200" s="345">
        <f t="shared" si="7"/>
        <v>15000</v>
      </c>
      <c r="P200" s="346"/>
    </row>
    <row r="201" spans="1:16" ht="15" customHeight="1">
      <c r="A201" s="12">
        <v>4</v>
      </c>
      <c r="B201" s="243" t="s">
        <v>34</v>
      </c>
      <c r="C201" s="243"/>
      <c r="D201" s="243"/>
      <c r="E201" s="243"/>
      <c r="F201" s="243"/>
      <c r="G201" s="243"/>
      <c r="H201" s="243"/>
      <c r="I201" s="243"/>
      <c r="J201" s="243"/>
      <c r="K201" s="67"/>
      <c r="L201" s="11"/>
      <c r="M201" s="77"/>
      <c r="N201" s="11"/>
      <c r="O201" s="345">
        <f t="shared" si="7"/>
        <v>0</v>
      </c>
      <c r="P201" s="346"/>
    </row>
    <row r="202" spans="1:16" ht="15" customHeight="1">
      <c r="A202" s="12"/>
      <c r="B202" s="234" t="s">
        <v>495</v>
      </c>
      <c r="C202" s="235"/>
      <c r="D202" s="235"/>
      <c r="E202" s="235"/>
      <c r="F202" s="235"/>
      <c r="G202" s="235"/>
      <c r="H202" s="235"/>
      <c r="I202" s="235"/>
      <c r="J202" s="236"/>
      <c r="K202" s="67" t="s">
        <v>42</v>
      </c>
      <c r="L202" s="11"/>
      <c r="M202" s="77"/>
      <c r="N202" s="11">
        <v>100</v>
      </c>
      <c r="O202" s="345">
        <f t="shared" si="7"/>
        <v>100</v>
      </c>
      <c r="P202" s="346"/>
    </row>
    <row r="203" spans="1:16" ht="15" customHeight="1" hidden="1">
      <c r="A203" s="12"/>
      <c r="B203" s="308"/>
      <c r="C203" s="315"/>
      <c r="D203" s="315"/>
      <c r="E203" s="315"/>
      <c r="F203" s="315"/>
      <c r="G203" s="315"/>
      <c r="H203" s="315"/>
      <c r="I203" s="315"/>
      <c r="J203" s="316"/>
      <c r="K203" s="67"/>
      <c r="L203" s="11"/>
      <c r="M203" s="77"/>
      <c r="N203" s="11"/>
      <c r="O203" s="345">
        <f aca="true" t="shared" si="8" ref="O203:O210">M203+N203</f>
        <v>0</v>
      </c>
      <c r="P203" s="346"/>
    </row>
    <row r="204" spans="1:16" ht="15" customHeight="1" hidden="1">
      <c r="A204" s="12"/>
      <c r="B204" s="308"/>
      <c r="C204" s="315"/>
      <c r="D204" s="315"/>
      <c r="E204" s="315"/>
      <c r="F204" s="315"/>
      <c r="G204" s="315"/>
      <c r="H204" s="315"/>
      <c r="I204" s="315"/>
      <c r="J204" s="316"/>
      <c r="K204" s="67"/>
      <c r="L204" s="11"/>
      <c r="M204" s="77"/>
      <c r="N204" s="11"/>
      <c r="O204" s="345">
        <f t="shared" si="8"/>
        <v>0</v>
      </c>
      <c r="P204" s="346"/>
    </row>
    <row r="205" spans="1:16" ht="15" customHeight="1" hidden="1">
      <c r="A205" s="12"/>
      <c r="B205" s="308"/>
      <c r="C205" s="315"/>
      <c r="D205" s="315"/>
      <c r="E205" s="315"/>
      <c r="F205" s="315"/>
      <c r="G205" s="315"/>
      <c r="H205" s="315"/>
      <c r="I205" s="315"/>
      <c r="J205" s="316"/>
      <c r="K205" s="67"/>
      <c r="L205" s="11"/>
      <c r="M205" s="77"/>
      <c r="N205" s="11"/>
      <c r="O205" s="345">
        <f t="shared" si="8"/>
        <v>0</v>
      </c>
      <c r="P205" s="346"/>
    </row>
    <row r="206" spans="1:16" ht="15" customHeight="1" hidden="1">
      <c r="A206" s="12"/>
      <c r="B206" s="308"/>
      <c r="C206" s="315"/>
      <c r="D206" s="315"/>
      <c r="E206" s="315"/>
      <c r="F206" s="315"/>
      <c r="G206" s="315"/>
      <c r="H206" s="315"/>
      <c r="I206" s="315"/>
      <c r="J206" s="316"/>
      <c r="K206" s="67"/>
      <c r="L206" s="11"/>
      <c r="M206" s="77"/>
      <c r="N206" s="11"/>
      <c r="O206" s="345">
        <f t="shared" si="8"/>
        <v>0</v>
      </c>
      <c r="P206" s="346"/>
    </row>
    <row r="207" spans="1:16" ht="15" customHeight="1" hidden="1">
      <c r="A207" s="12"/>
      <c r="B207" s="308"/>
      <c r="C207" s="315"/>
      <c r="D207" s="315"/>
      <c r="E207" s="315"/>
      <c r="F207" s="315"/>
      <c r="G207" s="315"/>
      <c r="H207" s="315"/>
      <c r="I207" s="315"/>
      <c r="J207" s="316"/>
      <c r="K207" s="67"/>
      <c r="L207" s="11"/>
      <c r="M207" s="77"/>
      <c r="N207" s="11"/>
      <c r="O207" s="345">
        <f t="shared" si="8"/>
        <v>0</v>
      </c>
      <c r="P207" s="346"/>
    </row>
    <row r="208" spans="1:16" ht="15" customHeight="1" hidden="1">
      <c r="A208" s="12"/>
      <c r="B208" s="308"/>
      <c r="C208" s="315"/>
      <c r="D208" s="315"/>
      <c r="E208" s="315"/>
      <c r="F208" s="315"/>
      <c r="G208" s="315"/>
      <c r="H208" s="315"/>
      <c r="I208" s="315"/>
      <c r="J208" s="316"/>
      <c r="K208" s="67"/>
      <c r="L208" s="11"/>
      <c r="M208" s="77"/>
      <c r="N208" s="11"/>
      <c r="O208" s="345">
        <f t="shared" si="8"/>
        <v>0</v>
      </c>
      <c r="P208" s="346"/>
    </row>
    <row r="209" spans="1:16" ht="13.5" customHeight="1" hidden="1">
      <c r="A209" s="12"/>
      <c r="B209" s="308"/>
      <c r="C209" s="315"/>
      <c r="D209" s="315"/>
      <c r="E209" s="315"/>
      <c r="F209" s="315"/>
      <c r="G209" s="315"/>
      <c r="H209" s="315"/>
      <c r="I209" s="315"/>
      <c r="J209" s="316"/>
      <c r="K209" s="67"/>
      <c r="L209" s="11"/>
      <c r="M209" s="77"/>
      <c r="N209" s="11"/>
      <c r="O209" s="345">
        <f t="shared" si="8"/>
        <v>0</v>
      </c>
      <c r="P209" s="346"/>
    </row>
    <row r="210" spans="1:16" ht="12.75" hidden="1">
      <c r="A210" s="12"/>
      <c r="B210" s="308"/>
      <c r="C210" s="315"/>
      <c r="D210" s="315"/>
      <c r="E210" s="315"/>
      <c r="F210" s="315"/>
      <c r="G210" s="315"/>
      <c r="H210" s="315"/>
      <c r="I210" s="315"/>
      <c r="J210" s="316"/>
      <c r="K210" s="67"/>
      <c r="L210" s="11"/>
      <c r="M210" s="77"/>
      <c r="N210" s="11"/>
      <c r="O210" s="345">
        <f t="shared" si="8"/>
        <v>0</v>
      </c>
      <c r="P210" s="346"/>
    </row>
    <row r="211" spans="2:9" ht="15">
      <c r="B211" s="3"/>
      <c r="C211" s="3"/>
      <c r="D211" s="3"/>
      <c r="E211" s="3"/>
      <c r="F211" s="3"/>
      <c r="G211" s="3"/>
      <c r="H211" s="3"/>
      <c r="I211" s="3"/>
    </row>
    <row r="212" spans="2:9" ht="15">
      <c r="B212" s="3"/>
      <c r="C212" s="3"/>
      <c r="D212" s="3"/>
      <c r="E212" s="3"/>
      <c r="F212" s="3"/>
      <c r="G212" s="3"/>
      <c r="H212" s="3"/>
      <c r="I212" s="3"/>
    </row>
    <row r="215" spans="2:11" ht="18">
      <c r="B215" s="166" t="s">
        <v>103</v>
      </c>
      <c r="C215" s="166"/>
      <c r="D215" s="166"/>
      <c r="E215" s="166"/>
      <c r="F215" s="166"/>
      <c r="G215" s="166"/>
      <c r="H215" s="166"/>
      <c r="I215" s="166" t="s">
        <v>102</v>
      </c>
      <c r="J215" s="166"/>
      <c r="K215" s="166"/>
    </row>
    <row r="216" spans="2:11" ht="18">
      <c r="B216" s="166"/>
      <c r="C216" s="166"/>
      <c r="D216" s="166"/>
      <c r="E216" s="166"/>
      <c r="F216" s="166"/>
      <c r="G216" s="166"/>
      <c r="H216" s="166"/>
      <c r="I216" s="166"/>
      <c r="J216" s="166"/>
      <c r="K216" s="166"/>
    </row>
    <row r="217" spans="2:11" ht="18">
      <c r="B217" s="166"/>
      <c r="C217" s="166"/>
      <c r="D217" s="166"/>
      <c r="E217" s="166"/>
      <c r="F217" s="166"/>
      <c r="G217" s="166"/>
      <c r="H217" s="166"/>
      <c r="I217" s="166"/>
      <c r="J217" s="166"/>
      <c r="K217" s="166"/>
    </row>
    <row r="218" spans="2:11" ht="18">
      <c r="B218" s="166"/>
      <c r="C218" s="166"/>
      <c r="D218" s="166"/>
      <c r="E218" s="166"/>
      <c r="F218" s="166"/>
      <c r="G218" s="166"/>
      <c r="H218" s="166"/>
      <c r="I218" s="166"/>
      <c r="J218" s="166"/>
      <c r="K218" s="166"/>
    </row>
    <row r="219" spans="2:11" ht="18">
      <c r="B219" s="166"/>
      <c r="C219" s="166"/>
      <c r="D219" s="166"/>
      <c r="E219" s="166"/>
      <c r="F219" s="166"/>
      <c r="G219" s="166"/>
      <c r="H219" s="166"/>
      <c r="I219" s="166"/>
      <c r="J219" s="166"/>
      <c r="K219" s="166"/>
    </row>
    <row r="220" spans="2:11" ht="18">
      <c r="B220" s="166"/>
      <c r="C220" s="166"/>
      <c r="D220" s="166"/>
      <c r="E220" s="166"/>
      <c r="F220" s="166"/>
      <c r="G220" s="166"/>
      <c r="H220" s="166"/>
      <c r="I220" s="166"/>
      <c r="J220" s="166"/>
      <c r="K220" s="166"/>
    </row>
    <row r="221" spans="2:11" ht="18">
      <c r="B221" s="166" t="s">
        <v>19</v>
      </c>
      <c r="C221" s="166"/>
      <c r="D221" s="166"/>
      <c r="E221" s="166"/>
      <c r="F221" s="166"/>
      <c r="G221" s="166"/>
      <c r="H221" s="166"/>
      <c r="I221" s="166" t="s">
        <v>104</v>
      </c>
      <c r="J221" s="166"/>
      <c r="K221" s="166"/>
    </row>
    <row r="222" spans="2:11" ht="18">
      <c r="B222" s="166" t="s">
        <v>53</v>
      </c>
      <c r="C222" s="166"/>
      <c r="D222" s="166"/>
      <c r="E222" s="166"/>
      <c r="F222" s="166"/>
      <c r="G222" s="166"/>
      <c r="H222" s="166"/>
      <c r="I222" s="166"/>
      <c r="J222" s="166"/>
      <c r="K222" s="166"/>
    </row>
  </sheetData>
  <sheetProtection/>
  <mergeCells count="361">
    <mergeCell ref="O156:P156"/>
    <mergeCell ref="O157:P157"/>
    <mergeCell ref="O158:P158"/>
    <mergeCell ref="O159:P159"/>
    <mergeCell ref="O160:P160"/>
    <mergeCell ref="O161:P161"/>
    <mergeCell ref="B160:J160"/>
    <mergeCell ref="B161:J161"/>
    <mergeCell ref="O149:P149"/>
    <mergeCell ref="O150:P150"/>
    <mergeCell ref="O151:P151"/>
    <mergeCell ref="O152:P152"/>
    <mergeCell ref="O153:P153"/>
    <mergeCell ref="O154:P154"/>
    <mergeCell ref="O155:P155"/>
    <mergeCell ref="B154:J154"/>
    <mergeCell ref="B155:J155"/>
    <mergeCell ref="B156:J156"/>
    <mergeCell ref="B157:J157"/>
    <mergeCell ref="B158:J158"/>
    <mergeCell ref="B159:J159"/>
    <mergeCell ref="B149:J149"/>
    <mergeCell ref="B150:J150"/>
    <mergeCell ref="B151:J151"/>
    <mergeCell ref="B152:J152"/>
    <mergeCell ref="B153:J153"/>
    <mergeCell ref="B137:J137"/>
    <mergeCell ref="O137:P137"/>
    <mergeCell ref="B46:O46"/>
    <mergeCell ref="B59:I59"/>
    <mergeCell ref="J59:K59"/>
    <mergeCell ref="L59:M59"/>
    <mergeCell ref="B49:O49"/>
    <mergeCell ref="B104:J104"/>
    <mergeCell ref="O104:P104"/>
    <mergeCell ref="O103:P103"/>
    <mergeCell ref="O182:P182"/>
    <mergeCell ref="O183:P183"/>
    <mergeCell ref="O191:P191"/>
    <mergeCell ref="O192:P192"/>
    <mergeCell ref="O193:P193"/>
    <mergeCell ref="O194:P194"/>
    <mergeCell ref="O184:P184"/>
    <mergeCell ref="O185:P185"/>
    <mergeCell ref="O186:P186"/>
    <mergeCell ref="O187:P187"/>
    <mergeCell ref="B183:J183"/>
    <mergeCell ref="O173:P173"/>
    <mergeCell ref="O174:P174"/>
    <mergeCell ref="O175:P175"/>
    <mergeCell ref="O176:P176"/>
    <mergeCell ref="O177:P177"/>
    <mergeCell ref="O178:P178"/>
    <mergeCell ref="O179:P179"/>
    <mergeCell ref="O180:P180"/>
    <mergeCell ref="O181:P181"/>
    <mergeCell ref="B177:J177"/>
    <mergeCell ref="B178:J178"/>
    <mergeCell ref="B179:J179"/>
    <mergeCell ref="B180:J180"/>
    <mergeCell ref="B181:J181"/>
    <mergeCell ref="B182:J182"/>
    <mergeCell ref="B173:J173"/>
    <mergeCell ref="B174:J174"/>
    <mergeCell ref="B175:J175"/>
    <mergeCell ref="B176:J176"/>
    <mergeCell ref="B196:I196"/>
    <mergeCell ref="O196:P196"/>
    <mergeCell ref="B191:J191"/>
    <mergeCell ref="B192:J192"/>
    <mergeCell ref="B193:J193"/>
    <mergeCell ref="B184:J184"/>
    <mergeCell ref="B31:Q31"/>
    <mergeCell ref="M3:R3"/>
    <mergeCell ref="B34:P34"/>
    <mergeCell ref="B35:P35"/>
    <mergeCell ref="B36:P36"/>
    <mergeCell ref="B37:P37"/>
    <mergeCell ref="A12:O12"/>
    <mergeCell ref="A13:O13"/>
    <mergeCell ref="E15:L15"/>
    <mergeCell ref="E18:L18"/>
    <mergeCell ref="O97:P97"/>
    <mergeCell ref="O98:P98"/>
    <mergeCell ref="O99:P99"/>
    <mergeCell ref="B108:J108"/>
    <mergeCell ref="B99:J99"/>
    <mergeCell ref="B97:J97"/>
    <mergeCell ref="B98:J98"/>
    <mergeCell ref="O123:P123"/>
    <mergeCell ref="B116:J116"/>
    <mergeCell ref="B117:J117"/>
    <mergeCell ref="O120:P120"/>
    <mergeCell ref="O121:P121"/>
    <mergeCell ref="O122:P122"/>
    <mergeCell ref="B122:J122"/>
    <mergeCell ref="B121:J121"/>
    <mergeCell ref="O118:P118"/>
    <mergeCell ref="O119:P119"/>
    <mergeCell ref="B118:J118"/>
    <mergeCell ref="B120:J120"/>
    <mergeCell ref="O105:P105"/>
    <mergeCell ref="O106:P106"/>
    <mergeCell ref="O107:P107"/>
    <mergeCell ref="O108:P108"/>
    <mergeCell ref="O109:P109"/>
    <mergeCell ref="B119:J119"/>
    <mergeCell ref="O114:P114"/>
    <mergeCell ref="O115:P115"/>
    <mergeCell ref="O116:P116"/>
    <mergeCell ref="O117:P117"/>
    <mergeCell ref="B110:J110"/>
    <mergeCell ref="O111:P111"/>
    <mergeCell ref="B113:J113"/>
    <mergeCell ref="B114:J114"/>
    <mergeCell ref="B115:J115"/>
    <mergeCell ref="B112:J112"/>
    <mergeCell ref="O110:P110"/>
    <mergeCell ref="O112:P112"/>
    <mergeCell ref="O89:P89"/>
    <mergeCell ref="O92:P92"/>
    <mergeCell ref="O93:P93"/>
    <mergeCell ref="O90:P90"/>
    <mergeCell ref="O113:P113"/>
    <mergeCell ref="O101:P101"/>
    <mergeCell ref="O102:P102"/>
    <mergeCell ref="O94:P94"/>
    <mergeCell ref="O95:P95"/>
    <mergeCell ref="O96:P96"/>
    <mergeCell ref="O77:P77"/>
    <mergeCell ref="O78:P78"/>
    <mergeCell ref="O79:P79"/>
    <mergeCell ref="O80:P80"/>
    <mergeCell ref="O81:P81"/>
    <mergeCell ref="O83:P83"/>
    <mergeCell ref="O82:P82"/>
    <mergeCell ref="L57:M57"/>
    <mergeCell ref="J56:K56"/>
    <mergeCell ref="J63:K63"/>
    <mergeCell ref="K67:M67"/>
    <mergeCell ref="L56:M56"/>
    <mergeCell ref="L58:M58"/>
    <mergeCell ref="J60:K60"/>
    <mergeCell ref="J61:K61"/>
    <mergeCell ref="J62:K62"/>
    <mergeCell ref="B109:J109"/>
    <mergeCell ref="O100:P100"/>
    <mergeCell ref="B100:J100"/>
    <mergeCell ref="B101:J101"/>
    <mergeCell ref="B102:J102"/>
    <mergeCell ref="B103:J103"/>
    <mergeCell ref="B105:J105"/>
    <mergeCell ref="B106:J106"/>
    <mergeCell ref="B107:J107"/>
    <mergeCell ref="O73:P73"/>
    <mergeCell ref="O74:P74"/>
    <mergeCell ref="O75:P75"/>
    <mergeCell ref="O84:P84"/>
    <mergeCell ref="O85:P85"/>
    <mergeCell ref="B91:J91"/>
    <mergeCell ref="O86:P86"/>
    <mergeCell ref="O87:P87"/>
    <mergeCell ref="O88:P88"/>
    <mergeCell ref="O91:P91"/>
    <mergeCell ref="L54:M54"/>
    <mergeCell ref="L55:M55"/>
    <mergeCell ref="B85:J85"/>
    <mergeCell ref="J57:K57"/>
    <mergeCell ref="K70:M70"/>
    <mergeCell ref="H67:J67"/>
    <mergeCell ref="H68:J68"/>
    <mergeCell ref="B56:I56"/>
    <mergeCell ref="J58:K58"/>
    <mergeCell ref="K68:M68"/>
    <mergeCell ref="B32:P32"/>
    <mergeCell ref="B81:J81"/>
    <mergeCell ref="B82:J82"/>
    <mergeCell ref="B83:J83"/>
    <mergeCell ref="B84:J84"/>
    <mergeCell ref="L53:M53"/>
    <mergeCell ref="L63:M63"/>
    <mergeCell ref="B79:J79"/>
    <mergeCell ref="B80:J80"/>
    <mergeCell ref="B57:I57"/>
    <mergeCell ref="A66:G66"/>
    <mergeCell ref="H66:J66"/>
    <mergeCell ref="B61:I61"/>
    <mergeCell ref="L61:M61"/>
    <mergeCell ref="A24:O24"/>
    <mergeCell ref="B27:P27"/>
    <mergeCell ref="O53:P53"/>
    <mergeCell ref="B54:I54"/>
    <mergeCell ref="B55:I55"/>
    <mergeCell ref="O54:P54"/>
    <mergeCell ref="F21:O21"/>
    <mergeCell ref="O124:P124"/>
    <mergeCell ref="B42:O42"/>
    <mergeCell ref="B43:O43"/>
    <mergeCell ref="B44:O44"/>
    <mergeCell ref="B45:O45"/>
    <mergeCell ref="B58:I58"/>
    <mergeCell ref="B47:O47"/>
    <mergeCell ref="B50:O50"/>
    <mergeCell ref="B53:I53"/>
    <mergeCell ref="O134:P134"/>
    <mergeCell ref="H70:J70"/>
    <mergeCell ref="B90:J90"/>
    <mergeCell ref="B86:J86"/>
    <mergeCell ref="B87:J87"/>
    <mergeCell ref="B92:J92"/>
    <mergeCell ref="B93:J93"/>
    <mergeCell ref="B94:J94"/>
    <mergeCell ref="B88:J88"/>
    <mergeCell ref="B74:J74"/>
    <mergeCell ref="O141:P141"/>
    <mergeCell ref="O142:P142"/>
    <mergeCell ref="B127:J127"/>
    <mergeCell ref="O126:P126"/>
    <mergeCell ref="O128:P128"/>
    <mergeCell ref="O129:P129"/>
    <mergeCell ref="O135:P135"/>
    <mergeCell ref="B141:J141"/>
    <mergeCell ref="O138:P138"/>
    <mergeCell ref="B135:J135"/>
    <mergeCell ref="O148:P148"/>
    <mergeCell ref="O147:P147"/>
    <mergeCell ref="B132:J132"/>
    <mergeCell ref="B133:J133"/>
    <mergeCell ref="B130:J130"/>
    <mergeCell ref="B131:J131"/>
    <mergeCell ref="O145:P145"/>
    <mergeCell ref="O146:P146"/>
    <mergeCell ref="O130:P130"/>
    <mergeCell ref="O131:P131"/>
    <mergeCell ref="O143:P143"/>
    <mergeCell ref="O144:P144"/>
    <mergeCell ref="B28:P28"/>
    <mergeCell ref="B29:P29"/>
    <mergeCell ref="B30:P30"/>
    <mergeCell ref="B77:J77"/>
    <mergeCell ref="B78:J78"/>
    <mergeCell ref="B73:J73"/>
    <mergeCell ref="O125:P125"/>
    <mergeCell ref="N66:Q66"/>
    <mergeCell ref="O55:P55"/>
    <mergeCell ref="J53:K53"/>
    <mergeCell ref="J55:K55"/>
    <mergeCell ref="J54:K54"/>
    <mergeCell ref="B63:I63"/>
    <mergeCell ref="K66:M66"/>
    <mergeCell ref="O56:P56"/>
    <mergeCell ref="O57:P57"/>
    <mergeCell ref="O58:P58"/>
    <mergeCell ref="O63:P63"/>
    <mergeCell ref="B126:J126"/>
    <mergeCell ref="K69:M69"/>
    <mergeCell ref="A67:G67"/>
    <mergeCell ref="N67:Q67"/>
    <mergeCell ref="A68:G68"/>
    <mergeCell ref="N68:Q68"/>
    <mergeCell ref="O76:P76"/>
    <mergeCell ref="H69:J69"/>
    <mergeCell ref="B89:J89"/>
    <mergeCell ref="B75:J75"/>
    <mergeCell ref="B124:J124"/>
    <mergeCell ref="B125:J125"/>
    <mergeCell ref="N69:Q69"/>
    <mergeCell ref="A70:G70"/>
    <mergeCell ref="N70:Q70"/>
    <mergeCell ref="B123:J123"/>
    <mergeCell ref="B76:J76"/>
    <mergeCell ref="A69:G69"/>
    <mergeCell ref="B95:J95"/>
    <mergeCell ref="B96:J96"/>
    <mergeCell ref="B138:J138"/>
    <mergeCell ref="B139:J139"/>
    <mergeCell ref="O132:P132"/>
    <mergeCell ref="B128:J128"/>
    <mergeCell ref="B129:J129"/>
    <mergeCell ref="B140:J140"/>
    <mergeCell ref="B134:J134"/>
    <mergeCell ref="O136:P136"/>
    <mergeCell ref="B136:J136"/>
    <mergeCell ref="O133:P133"/>
    <mergeCell ref="O127:P127"/>
    <mergeCell ref="O139:P139"/>
    <mergeCell ref="B148:J148"/>
    <mergeCell ref="B142:J142"/>
    <mergeCell ref="B143:J143"/>
    <mergeCell ref="B144:J144"/>
    <mergeCell ref="B145:J145"/>
    <mergeCell ref="B146:J146"/>
    <mergeCell ref="B147:J147"/>
    <mergeCell ref="O140:P140"/>
    <mergeCell ref="B163:J163"/>
    <mergeCell ref="B164:J164"/>
    <mergeCell ref="B165:J165"/>
    <mergeCell ref="B166:J166"/>
    <mergeCell ref="B48:O48"/>
    <mergeCell ref="B60:I60"/>
    <mergeCell ref="B62:I62"/>
    <mergeCell ref="L60:M60"/>
    <mergeCell ref="L62:M62"/>
    <mergeCell ref="B162:J162"/>
    <mergeCell ref="B167:J167"/>
    <mergeCell ref="B168:J168"/>
    <mergeCell ref="B169:J169"/>
    <mergeCell ref="B170:J170"/>
    <mergeCell ref="B171:J171"/>
    <mergeCell ref="B172:J172"/>
    <mergeCell ref="B185:J185"/>
    <mergeCell ref="B186:J186"/>
    <mergeCell ref="B187:J187"/>
    <mergeCell ref="B188:J188"/>
    <mergeCell ref="B189:J189"/>
    <mergeCell ref="B204:J204"/>
    <mergeCell ref="B194:J194"/>
    <mergeCell ref="B205:J205"/>
    <mergeCell ref="B206:J206"/>
    <mergeCell ref="B207:J207"/>
    <mergeCell ref="B190:J190"/>
    <mergeCell ref="B197:J197"/>
    <mergeCell ref="B198:J198"/>
    <mergeCell ref="B199:J199"/>
    <mergeCell ref="B200:J200"/>
    <mergeCell ref="B201:J201"/>
    <mergeCell ref="B195:J195"/>
    <mergeCell ref="B208:J208"/>
    <mergeCell ref="B209:J209"/>
    <mergeCell ref="B210:J210"/>
    <mergeCell ref="O162:P162"/>
    <mergeCell ref="O163:P163"/>
    <mergeCell ref="O164:P164"/>
    <mergeCell ref="O165:P165"/>
    <mergeCell ref="O166:P166"/>
    <mergeCell ref="B202:J202"/>
    <mergeCell ref="B203:J203"/>
    <mergeCell ref="O167:P167"/>
    <mergeCell ref="O168:P168"/>
    <mergeCell ref="O169:P169"/>
    <mergeCell ref="O170:P170"/>
    <mergeCell ref="O171:P171"/>
    <mergeCell ref="O172:P172"/>
    <mergeCell ref="O206:P206"/>
    <mergeCell ref="O207:P207"/>
    <mergeCell ref="O188:P188"/>
    <mergeCell ref="O189:P189"/>
    <mergeCell ref="O190:P190"/>
    <mergeCell ref="O197:P197"/>
    <mergeCell ref="O198:P198"/>
    <mergeCell ref="O199:P199"/>
    <mergeCell ref="O200:P200"/>
    <mergeCell ref="O201:P201"/>
    <mergeCell ref="O195:P195"/>
    <mergeCell ref="O208:P208"/>
    <mergeCell ref="O209:P209"/>
    <mergeCell ref="O210:P210"/>
    <mergeCell ref="O202:P202"/>
    <mergeCell ref="O203:P203"/>
    <mergeCell ref="O204:P204"/>
    <mergeCell ref="O205:P20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52"/>
  <sheetViews>
    <sheetView zoomScalePageLayoutView="0" workbookViewId="0" topLeftCell="A151">
      <selection activeCell="J52" sqref="J52:K54"/>
    </sheetView>
  </sheetViews>
  <sheetFormatPr defaultColWidth="9.140625" defaultRowHeight="12.75"/>
  <cols>
    <col min="1" max="1" width="4.28125" style="0" customWidth="1"/>
    <col min="2" max="2" width="9.7109375" style="0" customWidth="1"/>
    <col min="3" max="3" width="8.00390625" style="0" customWidth="1"/>
    <col min="4" max="4" width="11.57421875" style="0" customWidth="1"/>
    <col min="5" max="5" width="9.421875" style="0" customWidth="1"/>
    <col min="9" max="9" width="9.140625" style="0" customWidth="1"/>
    <col min="10" max="10" width="7.8515625" style="0" customWidth="1"/>
    <col min="11" max="11" width="8.421875" style="0" customWidth="1"/>
    <col min="12" max="12" width="12.00390625" style="0" customWidth="1"/>
    <col min="13" max="13" width="11.421875" style="0" customWidth="1"/>
    <col min="14" max="14" width="10.28125" style="0" customWidth="1"/>
    <col min="16" max="16" width="4.00390625" style="0" customWidth="1"/>
    <col min="17" max="17" width="9.140625" style="0" hidden="1" customWidth="1"/>
    <col min="18" max="18" width="7.8515625" style="0" customWidth="1"/>
    <col min="19" max="19" width="15.28125" style="0" customWidth="1"/>
  </cols>
  <sheetData>
    <row r="1" spans="13:15" ht="12.75">
      <c r="M1" s="58" t="s">
        <v>267</v>
      </c>
      <c r="N1" s="58"/>
      <c r="O1" s="58"/>
    </row>
    <row r="2" spans="13:15" ht="12.75">
      <c r="M2" s="58" t="s">
        <v>268</v>
      </c>
      <c r="N2" s="58"/>
      <c r="O2" s="58"/>
    </row>
    <row r="3" spans="13:18" ht="12.75" customHeight="1">
      <c r="M3" s="323" t="s">
        <v>323</v>
      </c>
      <c r="N3" s="323"/>
      <c r="O3" s="323"/>
      <c r="P3" s="323"/>
      <c r="Q3" s="323"/>
      <c r="R3" s="323"/>
    </row>
    <row r="4" spans="13:17" ht="12.75">
      <c r="M4" s="80"/>
      <c r="N4" s="80"/>
      <c r="O4" s="80"/>
      <c r="P4" s="80"/>
      <c r="Q4" s="80"/>
    </row>
    <row r="5" spans="1:17" ht="18.75">
      <c r="A5" s="2"/>
      <c r="B5" s="2"/>
      <c r="C5" s="2"/>
      <c r="D5" s="2"/>
      <c r="E5" s="2"/>
      <c r="F5" s="2"/>
      <c r="G5" s="2"/>
      <c r="H5" s="2"/>
      <c r="I5" s="106" t="s">
        <v>20</v>
      </c>
      <c r="J5" s="106"/>
      <c r="K5" s="106"/>
      <c r="L5" s="106"/>
      <c r="M5" s="106"/>
      <c r="N5" s="106"/>
      <c r="O5" s="106"/>
      <c r="P5" s="107"/>
      <c r="Q5" s="35"/>
    </row>
    <row r="6" spans="1:17" ht="18.75">
      <c r="A6" s="2"/>
      <c r="B6" s="2"/>
      <c r="C6" s="2"/>
      <c r="D6" s="2"/>
      <c r="E6" s="2"/>
      <c r="F6" s="2"/>
      <c r="G6" s="2"/>
      <c r="H6" s="2"/>
      <c r="I6" s="106" t="s">
        <v>478</v>
      </c>
      <c r="J6" s="106"/>
      <c r="K6" s="106"/>
      <c r="L6" s="106"/>
      <c r="M6" s="106"/>
      <c r="N6" s="106"/>
      <c r="O6" s="106"/>
      <c r="P6" s="107"/>
      <c r="Q6" s="35"/>
    </row>
    <row r="7" spans="1:17" ht="18.75">
      <c r="A7" s="2"/>
      <c r="B7" s="2"/>
      <c r="C7" s="2"/>
      <c r="D7" s="2"/>
      <c r="E7" s="2"/>
      <c r="F7" s="2"/>
      <c r="G7" s="2"/>
      <c r="H7" s="2"/>
      <c r="I7" s="102" t="s">
        <v>516</v>
      </c>
      <c r="J7" s="106"/>
      <c r="K7" s="106"/>
      <c r="L7" s="106"/>
      <c r="M7" s="106"/>
      <c r="N7" s="106"/>
      <c r="O7" s="106"/>
      <c r="P7" s="107"/>
      <c r="Q7" s="35"/>
    </row>
    <row r="8" spans="1:17" ht="15">
      <c r="A8" s="2"/>
      <c r="B8" s="2"/>
      <c r="C8" s="2"/>
      <c r="D8" s="2"/>
      <c r="E8" s="2"/>
      <c r="F8" s="2"/>
      <c r="G8" s="2"/>
      <c r="H8" s="2"/>
      <c r="I8" s="3"/>
      <c r="J8" s="3"/>
      <c r="K8" s="46"/>
      <c r="L8" s="46"/>
      <c r="M8" s="46"/>
      <c r="N8" s="46"/>
      <c r="O8" s="46"/>
      <c r="P8" s="46"/>
      <c r="Q8" s="35"/>
    </row>
    <row r="9" spans="1:17" ht="15">
      <c r="A9" s="2"/>
      <c r="B9" s="2"/>
      <c r="C9" s="2"/>
      <c r="D9" s="2"/>
      <c r="E9" s="2"/>
      <c r="F9" s="2"/>
      <c r="G9" s="2"/>
      <c r="H9" s="2"/>
      <c r="I9" s="3"/>
      <c r="J9" s="3"/>
      <c r="K9" s="46"/>
      <c r="L9" s="46"/>
      <c r="M9" s="46"/>
      <c r="N9" s="46"/>
      <c r="O9" s="46"/>
      <c r="P9" s="46"/>
      <c r="Q9" s="35"/>
    </row>
    <row r="10" spans="1:17" ht="15">
      <c r="A10" s="3"/>
      <c r="B10" s="3"/>
      <c r="C10" s="3"/>
      <c r="D10" s="4"/>
      <c r="E10" s="3"/>
      <c r="F10" s="3"/>
      <c r="G10" s="3"/>
      <c r="H10" s="3"/>
      <c r="I10" s="3"/>
      <c r="J10" s="3"/>
      <c r="K10" s="46"/>
      <c r="L10" s="46"/>
      <c r="M10" s="46"/>
      <c r="N10" s="46"/>
      <c r="O10" s="46"/>
      <c r="P10" s="46"/>
      <c r="Q10" s="35"/>
    </row>
    <row r="11" spans="1:15" ht="15">
      <c r="A11" s="5"/>
      <c r="B11" s="5"/>
      <c r="C11" s="5"/>
      <c r="D11" s="4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8">
      <c r="A12" s="328" t="s">
        <v>23</v>
      </c>
      <c r="B12" s="328"/>
      <c r="C12" s="328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</row>
    <row r="13" spans="1:16" ht="18">
      <c r="A13" s="328" t="s">
        <v>315</v>
      </c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</row>
    <row r="14" spans="1:15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5.75">
      <c r="A15" s="6" t="s">
        <v>0</v>
      </c>
      <c r="B15" s="61" t="s">
        <v>290</v>
      </c>
      <c r="C15" s="91"/>
      <c r="D15" s="61"/>
      <c r="E15" s="329" t="s">
        <v>47</v>
      </c>
      <c r="F15" s="329"/>
      <c r="G15" s="329"/>
      <c r="H15" s="329"/>
      <c r="I15" s="329"/>
      <c r="J15" s="329"/>
      <c r="K15" s="329"/>
      <c r="L15" s="329"/>
      <c r="M15" s="13"/>
      <c r="N15" s="13"/>
      <c r="O15" s="13"/>
    </row>
    <row r="16" spans="1:15" ht="15">
      <c r="A16" s="6" t="s">
        <v>330</v>
      </c>
      <c r="B16" s="6"/>
      <c r="C16" s="6"/>
      <c r="D16" s="6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">
      <c r="A17" s="6"/>
      <c r="B17" s="6"/>
      <c r="C17" s="6"/>
      <c r="D17" s="6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5.75">
      <c r="A18" s="14" t="s">
        <v>48</v>
      </c>
      <c r="B18" s="61" t="s">
        <v>291</v>
      </c>
      <c r="C18" s="91"/>
      <c r="D18" s="61"/>
      <c r="E18" s="329" t="s">
        <v>47</v>
      </c>
      <c r="F18" s="329"/>
      <c r="G18" s="329"/>
      <c r="H18" s="329"/>
      <c r="I18" s="329"/>
      <c r="J18" s="329"/>
      <c r="K18" s="329"/>
      <c r="L18" s="329"/>
      <c r="M18" s="13"/>
      <c r="N18" s="13"/>
      <c r="O18" s="13"/>
    </row>
    <row r="19" spans="1:15" ht="15">
      <c r="A19" s="6" t="s">
        <v>339</v>
      </c>
      <c r="B19" s="6"/>
      <c r="C19" s="6"/>
      <c r="D19" s="4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5">
      <c r="A20" s="6"/>
      <c r="B20" s="6"/>
      <c r="C20" s="6"/>
      <c r="D20" s="4"/>
      <c r="E20" s="3"/>
      <c r="F20" s="427" t="s">
        <v>232</v>
      </c>
      <c r="G20" s="428"/>
      <c r="H20" s="428"/>
      <c r="I20" s="428"/>
      <c r="J20" s="428"/>
      <c r="K20" s="428"/>
      <c r="L20" s="428"/>
      <c r="M20" s="428"/>
      <c r="N20" s="428"/>
      <c r="O20" s="428"/>
    </row>
    <row r="21" spans="1:15" ht="15.75">
      <c r="A21" s="6" t="s">
        <v>24</v>
      </c>
      <c r="B21" s="15" t="s">
        <v>253</v>
      </c>
      <c r="C21" s="15" t="s">
        <v>233</v>
      </c>
      <c r="D21" s="15"/>
      <c r="E21" s="15"/>
      <c r="F21" s="429"/>
      <c r="G21" s="429"/>
      <c r="H21" s="429"/>
      <c r="I21" s="429"/>
      <c r="J21" s="429"/>
      <c r="K21" s="429"/>
      <c r="L21" s="429"/>
      <c r="M21" s="429"/>
      <c r="N21" s="429"/>
      <c r="O21" s="429"/>
    </row>
    <row r="22" spans="1:15" ht="15">
      <c r="A22" s="6" t="s">
        <v>331</v>
      </c>
      <c r="B22" s="6"/>
      <c r="C22" s="6"/>
      <c r="D22" s="4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31.5" customHeight="1">
      <c r="A24" s="330" t="s">
        <v>526</v>
      </c>
      <c r="B24" s="330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</row>
    <row r="25" spans="1:15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5">
      <c r="A26" s="8" t="s">
        <v>25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6" ht="15">
      <c r="A27" s="2">
        <v>1</v>
      </c>
      <c r="B27" s="326" t="s">
        <v>386</v>
      </c>
      <c r="C27" s="331"/>
      <c r="D27" s="331"/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>
      <c r="A28" s="2">
        <v>2</v>
      </c>
      <c r="B28" s="326" t="s">
        <v>387</v>
      </c>
      <c r="C28" s="331"/>
      <c r="D28" s="331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</row>
    <row r="29" spans="1:16" ht="15">
      <c r="A29" s="2">
        <v>3</v>
      </c>
      <c r="B29" s="332" t="s">
        <v>362</v>
      </c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</row>
    <row r="30" spans="1:16" ht="15">
      <c r="A30" s="2">
        <v>4</v>
      </c>
      <c r="B30" s="332" t="s">
        <v>166</v>
      </c>
      <c r="C30" s="331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</row>
    <row r="31" spans="1:17" ht="36" customHeight="1">
      <c r="A31" s="66">
        <v>5</v>
      </c>
      <c r="B31" s="330" t="s">
        <v>447</v>
      </c>
      <c r="C31" s="333"/>
      <c r="D31" s="333"/>
      <c r="E31" s="333"/>
      <c r="F31" s="333"/>
      <c r="G31" s="333"/>
      <c r="H31" s="333"/>
      <c r="I31" s="333"/>
      <c r="J31" s="333"/>
      <c r="K31" s="333"/>
      <c r="L31" s="333"/>
      <c r="M31" s="333"/>
      <c r="N31" s="333"/>
      <c r="O31" s="333"/>
      <c r="P31" s="333"/>
      <c r="Q31" s="333"/>
    </row>
    <row r="32" spans="1:16" ht="33.75" customHeight="1">
      <c r="A32" s="66">
        <v>6</v>
      </c>
      <c r="B32" s="326" t="str">
        <f>'ДНЗ 1010'!$B$32</f>
        <v>Рішення сесії  від 05.03.2019 №1354; Рішення сесії від 21.05.2019 №1526; Рішення бюджетної комісії від  31.05.2019 №68; Рішеня бюджетної комісії від 31.05.2019 №70; Рішення сесії від 13.06. 2019 №1580</v>
      </c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</row>
    <row r="33" spans="1:16" ht="18" customHeight="1">
      <c r="A33" s="66"/>
      <c r="B33" s="17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</row>
    <row r="34" spans="1:16" ht="18" customHeight="1" thickBot="1">
      <c r="A34" s="435" t="s">
        <v>338</v>
      </c>
      <c r="B34" s="436"/>
      <c r="C34" s="436"/>
      <c r="D34" s="436"/>
      <c r="E34" s="436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39"/>
    </row>
    <row r="35" spans="1:16" ht="22.5" customHeight="1" thickBot="1">
      <c r="A35" s="27" t="s">
        <v>84</v>
      </c>
      <c r="B35" s="437" t="s">
        <v>352</v>
      </c>
      <c r="C35" s="437"/>
      <c r="D35" s="437"/>
      <c r="E35" s="437"/>
      <c r="F35" s="437"/>
      <c r="G35" s="437"/>
      <c r="H35" s="437"/>
      <c r="I35" s="437"/>
      <c r="J35" s="437"/>
      <c r="K35" s="437"/>
      <c r="L35" s="438"/>
      <c r="M35" s="438"/>
      <c r="N35" s="438"/>
      <c r="O35" s="439"/>
      <c r="P35" s="39"/>
    </row>
    <row r="36" spans="1:17" ht="12.75" customHeight="1">
      <c r="A36" s="82">
        <v>1</v>
      </c>
      <c r="B36" s="430" t="s">
        <v>438</v>
      </c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1"/>
      <c r="N36" s="431"/>
      <c r="O36" s="432"/>
      <c r="P36" s="141"/>
      <c r="Q36" s="10"/>
    </row>
    <row r="37" spans="1:17" ht="13.5" customHeight="1">
      <c r="A37" s="82"/>
      <c r="B37" s="392"/>
      <c r="C37" s="260"/>
      <c r="D37" s="260"/>
      <c r="E37" s="260"/>
      <c r="F37" s="260"/>
      <c r="G37" s="260"/>
      <c r="H37" s="260"/>
      <c r="I37" s="260"/>
      <c r="J37" s="260"/>
      <c r="K37" s="260"/>
      <c r="L37" s="424"/>
      <c r="M37" s="424"/>
      <c r="N37" s="424"/>
      <c r="O37" s="424"/>
      <c r="P37" s="42"/>
      <c r="Q37" s="10"/>
    </row>
    <row r="38" spans="1:17" ht="12.75" customHeight="1" hidden="1">
      <c r="A38" s="82"/>
      <c r="B38" s="392"/>
      <c r="C38" s="260"/>
      <c r="D38" s="260"/>
      <c r="E38" s="260"/>
      <c r="F38" s="260"/>
      <c r="G38" s="260"/>
      <c r="H38" s="260"/>
      <c r="I38" s="260"/>
      <c r="J38" s="260"/>
      <c r="K38" s="260"/>
      <c r="L38" s="424"/>
      <c r="M38" s="424"/>
      <c r="N38" s="424"/>
      <c r="O38" s="424"/>
      <c r="P38" s="42"/>
      <c r="Q38" s="10"/>
    </row>
    <row r="39" spans="1:17" ht="11.25" customHeight="1" hidden="1">
      <c r="A39" s="68"/>
      <c r="B39" s="312"/>
      <c r="C39" s="233"/>
      <c r="D39" s="233"/>
      <c r="E39" s="233"/>
      <c r="F39" s="233"/>
      <c r="G39" s="233"/>
      <c r="H39" s="233"/>
      <c r="I39" s="233"/>
      <c r="J39" s="233"/>
      <c r="K39" s="233"/>
      <c r="L39" s="232"/>
      <c r="M39" s="232"/>
      <c r="N39" s="232"/>
      <c r="O39" s="232"/>
      <c r="P39" s="42"/>
      <c r="Q39" s="10"/>
    </row>
    <row r="40" spans="1:32" ht="27" customHeight="1">
      <c r="A40" s="8" t="s">
        <v>436</v>
      </c>
      <c r="B40" s="8"/>
      <c r="C40" s="8"/>
      <c r="D40" s="8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</row>
    <row r="41" spans="1:15" ht="16.5" thickBot="1">
      <c r="A41" s="158"/>
      <c r="B41" s="158"/>
      <c r="C41" s="158"/>
      <c r="D41" s="158"/>
      <c r="E41" s="159" t="s">
        <v>437</v>
      </c>
      <c r="F41" s="158"/>
      <c r="G41" s="158"/>
      <c r="H41" s="159"/>
      <c r="I41" s="158"/>
      <c r="J41" s="158"/>
      <c r="K41" s="158"/>
      <c r="L41" s="158"/>
      <c r="M41" s="158"/>
      <c r="N41" s="158"/>
      <c r="O41" s="158"/>
    </row>
    <row r="42" spans="1:3" ht="16.5" thickBot="1">
      <c r="A42" s="3" t="s">
        <v>325</v>
      </c>
      <c r="B42" s="1"/>
      <c r="C42" s="1"/>
    </row>
    <row r="43" spans="1:15" ht="26.25" thickBot="1">
      <c r="A43" s="27" t="s">
        <v>84</v>
      </c>
      <c r="B43" s="277" t="s">
        <v>316</v>
      </c>
      <c r="C43" s="278"/>
      <c r="D43" s="278"/>
      <c r="E43" s="278"/>
      <c r="F43" s="278"/>
      <c r="G43" s="278"/>
      <c r="H43" s="278"/>
      <c r="I43" s="278"/>
      <c r="J43" s="278"/>
      <c r="K43" s="278"/>
      <c r="L43" s="279"/>
      <c r="M43" s="279"/>
      <c r="N43" s="279"/>
      <c r="O43" s="280"/>
    </row>
    <row r="44" spans="1:15" ht="12.75">
      <c r="A44" s="82">
        <v>1</v>
      </c>
      <c r="B44" s="386" t="s">
        <v>439</v>
      </c>
      <c r="C44" s="440"/>
      <c r="D44" s="440"/>
      <c r="E44" s="440"/>
      <c r="F44" s="440"/>
      <c r="G44" s="440"/>
      <c r="H44" s="440"/>
      <c r="I44" s="440"/>
      <c r="J44" s="440"/>
      <c r="K44" s="440"/>
      <c r="L44" s="440"/>
      <c r="M44" s="440"/>
      <c r="N44" s="440"/>
      <c r="O44" s="440"/>
    </row>
    <row r="45" spans="1:15" ht="12.75">
      <c r="A45" s="68">
        <v>2</v>
      </c>
      <c r="B45" s="347" t="s">
        <v>428</v>
      </c>
      <c r="C45" s="441"/>
      <c r="D45" s="441"/>
      <c r="E45" s="441"/>
      <c r="F45" s="441"/>
      <c r="G45" s="441"/>
      <c r="H45" s="441"/>
      <c r="I45" s="441"/>
      <c r="J45" s="441"/>
      <c r="K45" s="441"/>
      <c r="L45" s="441"/>
      <c r="M45" s="441"/>
      <c r="N45" s="441"/>
      <c r="O45" s="441"/>
    </row>
    <row r="46" spans="1:15" ht="12.75">
      <c r="A46" s="68">
        <v>3</v>
      </c>
      <c r="B46" s="249" t="s">
        <v>496</v>
      </c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1"/>
    </row>
    <row r="47" spans="4:15" ht="12.75"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5">
      <c r="A48" s="3" t="s">
        <v>336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ht="13.5" thickBot="1"/>
    <row r="50" spans="1:15" ht="26.25" thickBot="1">
      <c r="A50" s="27" t="s">
        <v>84</v>
      </c>
      <c r="B50" s="263" t="s">
        <v>87</v>
      </c>
      <c r="C50" s="264"/>
      <c r="D50" s="264"/>
      <c r="E50" s="264"/>
      <c r="F50" s="264"/>
      <c r="G50" s="264"/>
      <c r="H50" s="264"/>
      <c r="I50" s="304"/>
      <c r="J50" s="277" t="s">
        <v>90</v>
      </c>
      <c r="K50" s="278"/>
      <c r="L50" s="263" t="s">
        <v>85</v>
      </c>
      <c r="M50" s="304"/>
      <c r="N50" s="263" t="s">
        <v>9</v>
      </c>
      <c r="O50" s="265"/>
    </row>
    <row r="51" spans="1:15" ht="12.75">
      <c r="A51" s="21">
        <v>1</v>
      </c>
      <c r="B51" s="360">
        <v>2</v>
      </c>
      <c r="C51" s="294"/>
      <c r="D51" s="294"/>
      <c r="E51" s="294"/>
      <c r="F51" s="294"/>
      <c r="G51" s="294"/>
      <c r="H51" s="294"/>
      <c r="I51" s="295"/>
      <c r="J51" s="301">
        <v>3</v>
      </c>
      <c r="K51" s="268"/>
      <c r="L51" s="360">
        <v>4</v>
      </c>
      <c r="M51" s="295"/>
      <c r="N51" s="301">
        <v>5</v>
      </c>
      <c r="O51" s="268"/>
    </row>
    <row r="52" spans="1:15" ht="29.25" customHeight="1">
      <c r="A52" s="22">
        <v>1</v>
      </c>
      <c r="B52" s="308" t="s">
        <v>439</v>
      </c>
      <c r="C52" s="309"/>
      <c r="D52" s="309"/>
      <c r="E52" s="309"/>
      <c r="F52" s="309"/>
      <c r="G52" s="309"/>
      <c r="H52" s="309"/>
      <c r="I52" s="310"/>
      <c r="J52" s="433">
        <f>J55-J54-J53</f>
        <v>7954213</v>
      </c>
      <c r="K52" s="434"/>
      <c r="L52" s="339">
        <f>L55-L54-L53</f>
        <v>97125</v>
      </c>
      <c r="M52" s="254"/>
      <c r="N52" s="252">
        <f>J52+L52</f>
        <v>8051338</v>
      </c>
      <c r="O52" s="254"/>
    </row>
    <row r="53" spans="1:15" ht="11.25" customHeight="1">
      <c r="A53" s="22">
        <v>2</v>
      </c>
      <c r="B53" s="249" t="s">
        <v>427</v>
      </c>
      <c r="C53" s="250"/>
      <c r="D53" s="250"/>
      <c r="E53" s="250"/>
      <c r="F53" s="250"/>
      <c r="G53" s="250"/>
      <c r="H53" s="250"/>
      <c r="I53" s="251"/>
      <c r="J53" s="433">
        <f>202116</f>
        <v>202116</v>
      </c>
      <c r="K53" s="434"/>
      <c r="L53" s="339"/>
      <c r="M53" s="254"/>
      <c r="N53" s="252">
        <f>J53+L53</f>
        <v>202116</v>
      </c>
      <c r="O53" s="254"/>
    </row>
    <row r="54" spans="1:15" ht="27.75" customHeight="1">
      <c r="A54" s="22">
        <v>3</v>
      </c>
      <c r="B54" s="308" t="s">
        <v>496</v>
      </c>
      <c r="C54" s="315"/>
      <c r="D54" s="315"/>
      <c r="E54" s="315"/>
      <c r="F54" s="315"/>
      <c r="G54" s="315"/>
      <c r="H54" s="315"/>
      <c r="I54" s="316"/>
      <c r="J54" s="252">
        <v>5500</v>
      </c>
      <c r="K54" s="256"/>
      <c r="L54" s="339"/>
      <c r="M54" s="340"/>
      <c r="N54" s="252">
        <f>J54+L54</f>
        <v>5500</v>
      </c>
      <c r="O54" s="256"/>
    </row>
    <row r="55" spans="1:15" s="83" customFormat="1" ht="12.75">
      <c r="A55" s="28"/>
      <c r="B55" s="421" t="s">
        <v>107</v>
      </c>
      <c r="C55" s="422"/>
      <c r="D55" s="422"/>
      <c r="E55" s="422"/>
      <c r="F55" s="422"/>
      <c r="G55" s="422"/>
      <c r="H55" s="422"/>
      <c r="I55" s="423"/>
      <c r="J55" s="425">
        <v>8161829</v>
      </c>
      <c r="K55" s="426"/>
      <c r="L55" s="417">
        <f>20125+1700+60000+15300</f>
        <v>97125</v>
      </c>
      <c r="M55" s="254"/>
      <c r="N55" s="442">
        <f>J55+L55</f>
        <v>8258954</v>
      </c>
      <c r="O55" s="443"/>
    </row>
    <row r="56" ht="12.75">
      <c r="M56" s="30"/>
    </row>
    <row r="57" ht="15">
      <c r="A57" s="3" t="s">
        <v>328</v>
      </c>
    </row>
    <row r="58" ht="13.5" thickBot="1"/>
    <row r="59" spans="1:16" ht="13.5" customHeight="1" thickBot="1">
      <c r="A59" s="302" t="s">
        <v>318</v>
      </c>
      <c r="B59" s="303"/>
      <c r="C59" s="303"/>
      <c r="D59" s="303"/>
      <c r="E59" s="303"/>
      <c r="F59" s="264"/>
      <c r="G59" s="304"/>
      <c r="H59" s="277" t="s">
        <v>90</v>
      </c>
      <c r="I59" s="278"/>
      <c r="J59" s="278"/>
      <c r="K59" s="277" t="s">
        <v>85</v>
      </c>
      <c r="L59" s="278"/>
      <c r="M59" s="278"/>
      <c r="N59" s="277" t="s">
        <v>9</v>
      </c>
      <c r="O59" s="278"/>
      <c r="P59" s="336"/>
    </row>
    <row r="60" spans="1:16" ht="12.75">
      <c r="A60" s="293">
        <v>1</v>
      </c>
      <c r="B60" s="294"/>
      <c r="C60" s="294"/>
      <c r="D60" s="294"/>
      <c r="E60" s="294"/>
      <c r="F60" s="294"/>
      <c r="G60" s="295"/>
      <c r="H60" s="260">
        <v>3</v>
      </c>
      <c r="I60" s="260"/>
      <c r="J60" s="260"/>
      <c r="K60" s="260">
        <v>4</v>
      </c>
      <c r="L60" s="260"/>
      <c r="M60" s="260"/>
      <c r="N60" s="260">
        <v>5</v>
      </c>
      <c r="O60" s="260"/>
      <c r="P60" s="260"/>
    </row>
    <row r="61" spans="1:16" ht="12.75">
      <c r="A61" s="249" t="s">
        <v>91</v>
      </c>
      <c r="B61" s="250"/>
      <c r="C61" s="250"/>
      <c r="D61" s="250"/>
      <c r="E61" s="250"/>
      <c r="F61" s="250"/>
      <c r="G61" s="251"/>
      <c r="H61" s="232"/>
      <c r="I61" s="232"/>
      <c r="J61" s="232"/>
      <c r="K61" s="232"/>
      <c r="L61" s="232"/>
      <c r="M61" s="232"/>
      <c r="N61" s="232"/>
      <c r="O61" s="232"/>
      <c r="P61" s="232"/>
    </row>
    <row r="62" spans="1:16" ht="12.75">
      <c r="A62" s="249" t="s">
        <v>10</v>
      </c>
      <c r="B62" s="250"/>
      <c r="C62" s="250"/>
      <c r="D62" s="250"/>
      <c r="E62" s="250"/>
      <c r="F62" s="250"/>
      <c r="G62" s="251"/>
      <c r="H62" s="232"/>
      <c r="I62" s="232"/>
      <c r="J62" s="232"/>
      <c r="K62" s="232"/>
      <c r="L62" s="232"/>
      <c r="M62" s="232"/>
      <c r="N62" s="232"/>
      <c r="O62" s="232"/>
      <c r="P62" s="232"/>
    </row>
    <row r="63" spans="1:16" ht="12.75">
      <c r="A63" s="249" t="s">
        <v>11</v>
      </c>
      <c r="B63" s="250"/>
      <c r="C63" s="250"/>
      <c r="D63" s="250"/>
      <c r="E63" s="250"/>
      <c r="F63" s="250"/>
      <c r="G63" s="251"/>
      <c r="H63" s="232"/>
      <c r="I63" s="232"/>
      <c r="J63" s="232"/>
      <c r="K63" s="232"/>
      <c r="L63" s="232"/>
      <c r="M63" s="232"/>
      <c r="N63" s="232"/>
      <c r="O63" s="232"/>
      <c r="P63" s="232"/>
    </row>
    <row r="64" spans="1:16" ht="12.75">
      <c r="A64" s="249" t="s">
        <v>92</v>
      </c>
      <c r="B64" s="250"/>
      <c r="C64" s="250"/>
      <c r="D64" s="250"/>
      <c r="E64" s="250"/>
      <c r="F64" s="250"/>
      <c r="G64" s="251"/>
      <c r="H64" s="232"/>
      <c r="I64" s="232"/>
      <c r="J64" s="232"/>
      <c r="K64" s="232"/>
      <c r="L64" s="232"/>
      <c r="M64" s="232"/>
      <c r="N64" s="232"/>
      <c r="O64" s="232"/>
      <c r="P64" s="232"/>
    </row>
    <row r="66" ht="15">
      <c r="A66" s="3" t="s">
        <v>329</v>
      </c>
    </row>
    <row r="67" ht="13.5" thickBot="1"/>
    <row r="68" spans="1:16" ht="26.25" thickBot="1">
      <c r="A68" s="27" t="s">
        <v>94</v>
      </c>
      <c r="B68" s="305" t="s">
        <v>95</v>
      </c>
      <c r="C68" s="303"/>
      <c r="D68" s="303"/>
      <c r="E68" s="303"/>
      <c r="F68" s="303"/>
      <c r="G68" s="303"/>
      <c r="H68" s="303"/>
      <c r="I68" s="303"/>
      <c r="J68" s="314"/>
      <c r="K68" s="71" t="s">
        <v>12</v>
      </c>
      <c r="L68" s="71" t="s">
        <v>13</v>
      </c>
      <c r="M68" s="71" t="s">
        <v>90</v>
      </c>
      <c r="N68" s="71" t="s">
        <v>85</v>
      </c>
      <c r="O68" s="261" t="s">
        <v>9</v>
      </c>
      <c r="P68" s="334"/>
    </row>
    <row r="69" spans="1:16" ht="12.75">
      <c r="A69" s="18">
        <v>1</v>
      </c>
      <c r="B69" s="418">
        <v>2</v>
      </c>
      <c r="C69" s="419"/>
      <c r="D69" s="419"/>
      <c r="E69" s="419"/>
      <c r="F69" s="419"/>
      <c r="G69" s="419"/>
      <c r="H69" s="419"/>
      <c r="I69" s="419"/>
      <c r="J69" s="420"/>
      <c r="K69" s="81">
        <v>3</v>
      </c>
      <c r="L69" s="81">
        <v>4</v>
      </c>
      <c r="M69" s="81">
        <v>5</v>
      </c>
      <c r="N69" s="81">
        <v>6</v>
      </c>
      <c r="O69" s="260">
        <v>7</v>
      </c>
      <c r="P69" s="260"/>
    </row>
    <row r="70" spans="1:16" ht="12.75">
      <c r="A70" s="12"/>
      <c r="B70" s="351" t="s">
        <v>152</v>
      </c>
      <c r="C70" s="309"/>
      <c r="D70" s="309"/>
      <c r="E70" s="309"/>
      <c r="F70" s="309"/>
      <c r="G70" s="309"/>
      <c r="H70" s="309"/>
      <c r="I70" s="309"/>
      <c r="J70" s="310"/>
      <c r="K70" s="69"/>
      <c r="L70" s="69"/>
      <c r="M70" s="69"/>
      <c r="N70" s="69"/>
      <c r="O70" s="232"/>
      <c r="P70" s="232"/>
    </row>
    <row r="71" spans="1:16" ht="25.5" customHeight="1">
      <c r="A71" s="28"/>
      <c r="B71" s="308" t="s">
        <v>439</v>
      </c>
      <c r="C71" s="309"/>
      <c r="D71" s="309"/>
      <c r="E71" s="309"/>
      <c r="F71" s="309"/>
      <c r="G71" s="309"/>
      <c r="H71" s="309"/>
      <c r="I71" s="309"/>
      <c r="J71" s="310"/>
      <c r="K71" s="68" t="s">
        <v>36</v>
      </c>
      <c r="L71" s="68" t="s">
        <v>43</v>
      </c>
      <c r="M71" s="142">
        <f>J52</f>
        <v>7954213</v>
      </c>
      <c r="N71" s="155">
        <f>L55</f>
        <v>97125</v>
      </c>
      <c r="O71" s="312">
        <f>M71+N71</f>
        <v>8051338</v>
      </c>
      <c r="P71" s="312"/>
    </row>
    <row r="72" spans="1:16" ht="12.75">
      <c r="A72" s="28">
        <v>1</v>
      </c>
      <c r="B72" s="351" t="s">
        <v>31</v>
      </c>
      <c r="C72" s="309"/>
      <c r="D72" s="309"/>
      <c r="E72" s="309"/>
      <c r="F72" s="309"/>
      <c r="G72" s="309"/>
      <c r="H72" s="309"/>
      <c r="I72" s="309"/>
      <c r="J72" s="310"/>
      <c r="K72" s="68"/>
      <c r="L72" s="68"/>
      <c r="M72" s="68"/>
      <c r="N72" s="68"/>
      <c r="O72" s="312">
        <f aca="true" t="shared" si="0" ref="O72:O113">M72+N72</f>
        <v>0</v>
      </c>
      <c r="P72" s="312"/>
    </row>
    <row r="73" spans="1:16" ht="12.75">
      <c r="A73" s="28"/>
      <c r="B73" s="308" t="s">
        <v>56</v>
      </c>
      <c r="C73" s="309"/>
      <c r="D73" s="309"/>
      <c r="E73" s="309"/>
      <c r="F73" s="309"/>
      <c r="G73" s="309"/>
      <c r="H73" s="309"/>
      <c r="I73" s="309"/>
      <c r="J73" s="310"/>
      <c r="K73" s="68" t="s">
        <v>37</v>
      </c>
      <c r="L73" s="68" t="s">
        <v>39</v>
      </c>
      <c r="M73" s="68">
        <v>2</v>
      </c>
      <c r="N73" s="68"/>
      <c r="O73" s="312">
        <f t="shared" si="0"/>
        <v>2</v>
      </c>
      <c r="P73" s="312"/>
    </row>
    <row r="74" spans="1:16" ht="25.5">
      <c r="A74" s="28"/>
      <c r="B74" s="308" t="s">
        <v>167</v>
      </c>
      <c r="C74" s="309"/>
      <c r="D74" s="309"/>
      <c r="E74" s="309"/>
      <c r="F74" s="309"/>
      <c r="G74" s="309"/>
      <c r="H74" s="309"/>
      <c r="I74" s="309"/>
      <c r="J74" s="310"/>
      <c r="K74" s="68" t="s">
        <v>37</v>
      </c>
      <c r="L74" s="68" t="s">
        <v>40</v>
      </c>
      <c r="M74" s="68">
        <v>46.28</v>
      </c>
      <c r="N74" s="68"/>
      <c r="O74" s="312">
        <f t="shared" si="0"/>
        <v>46.28</v>
      </c>
      <c r="P74" s="312"/>
    </row>
    <row r="75" spans="1:16" ht="24.75" customHeight="1">
      <c r="A75" s="28"/>
      <c r="B75" s="308" t="s">
        <v>168</v>
      </c>
      <c r="C75" s="309"/>
      <c r="D75" s="309"/>
      <c r="E75" s="309"/>
      <c r="F75" s="309"/>
      <c r="G75" s="309"/>
      <c r="H75" s="309"/>
      <c r="I75" s="309"/>
      <c r="J75" s="310"/>
      <c r="K75" s="68" t="s">
        <v>37</v>
      </c>
      <c r="L75" s="68" t="s">
        <v>40</v>
      </c>
      <c r="M75" s="68">
        <v>16</v>
      </c>
      <c r="N75" s="68"/>
      <c r="O75" s="312">
        <f t="shared" si="0"/>
        <v>16</v>
      </c>
      <c r="P75" s="312"/>
    </row>
    <row r="76" spans="1:16" ht="25.5" customHeight="1">
      <c r="A76" s="28"/>
      <c r="B76" s="308" t="s">
        <v>143</v>
      </c>
      <c r="C76" s="309"/>
      <c r="D76" s="309"/>
      <c r="E76" s="309"/>
      <c r="F76" s="309"/>
      <c r="G76" s="309"/>
      <c r="H76" s="309"/>
      <c r="I76" s="309"/>
      <c r="J76" s="310"/>
      <c r="K76" s="68" t="s">
        <v>37</v>
      </c>
      <c r="L76" s="68" t="s">
        <v>40</v>
      </c>
      <c r="M76" s="68">
        <v>6.5</v>
      </c>
      <c r="N76" s="68"/>
      <c r="O76" s="312">
        <f t="shared" si="0"/>
        <v>6.5</v>
      </c>
      <c r="P76" s="312"/>
    </row>
    <row r="77" spans="1:16" ht="25.5" customHeight="1">
      <c r="A77" s="28"/>
      <c r="B77" s="308" t="s">
        <v>169</v>
      </c>
      <c r="C77" s="309"/>
      <c r="D77" s="309"/>
      <c r="E77" s="309"/>
      <c r="F77" s="309"/>
      <c r="G77" s="309"/>
      <c r="H77" s="309"/>
      <c r="I77" s="309"/>
      <c r="J77" s="310"/>
      <c r="K77" s="68" t="s">
        <v>37</v>
      </c>
      <c r="L77" s="68" t="s">
        <v>40</v>
      </c>
      <c r="M77" s="68">
        <v>20</v>
      </c>
      <c r="N77" s="68"/>
      <c r="O77" s="312">
        <f t="shared" si="0"/>
        <v>20</v>
      </c>
      <c r="P77" s="312"/>
    </row>
    <row r="78" spans="1:16" ht="25.5">
      <c r="A78" s="28"/>
      <c r="B78" s="308" t="s">
        <v>170</v>
      </c>
      <c r="C78" s="309"/>
      <c r="D78" s="309"/>
      <c r="E78" s="309"/>
      <c r="F78" s="309"/>
      <c r="G78" s="309"/>
      <c r="H78" s="309"/>
      <c r="I78" s="309"/>
      <c r="J78" s="310"/>
      <c r="K78" s="68" t="s">
        <v>37</v>
      </c>
      <c r="L78" s="68" t="s">
        <v>40</v>
      </c>
      <c r="M78" s="68">
        <v>88.78</v>
      </c>
      <c r="N78" s="68"/>
      <c r="O78" s="312">
        <f t="shared" si="0"/>
        <v>88.78</v>
      </c>
      <c r="P78" s="312"/>
    </row>
    <row r="79" spans="1:16" ht="12.75">
      <c r="A79" s="28">
        <v>2</v>
      </c>
      <c r="B79" s="351" t="s">
        <v>263</v>
      </c>
      <c r="C79" s="309"/>
      <c r="D79" s="309"/>
      <c r="E79" s="309"/>
      <c r="F79" s="309"/>
      <c r="G79" s="309"/>
      <c r="H79" s="309"/>
      <c r="I79" s="309"/>
      <c r="J79" s="310"/>
      <c r="K79" s="68"/>
      <c r="L79" s="68"/>
      <c r="M79" s="68"/>
      <c r="N79" s="68"/>
      <c r="O79" s="312">
        <f t="shared" si="0"/>
        <v>0</v>
      </c>
      <c r="P79" s="312"/>
    </row>
    <row r="80" spans="1:16" ht="26.25" customHeight="1">
      <c r="A80" s="28"/>
      <c r="B80" s="308" t="s">
        <v>171</v>
      </c>
      <c r="C80" s="309"/>
      <c r="D80" s="309"/>
      <c r="E80" s="309"/>
      <c r="F80" s="309"/>
      <c r="G80" s="309"/>
      <c r="H80" s="309"/>
      <c r="I80" s="309"/>
      <c r="J80" s="310"/>
      <c r="K80" s="68" t="s">
        <v>38</v>
      </c>
      <c r="L80" s="68" t="s">
        <v>313</v>
      </c>
      <c r="M80" s="68">
        <v>1582</v>
      </c>
      <c r="N80" s="68"/>
      <c r="O80" s="312">
        <f t="shared" si="0"/>
        <v>1582</v>
      </c>
      <c r="P80" s="312"/>
    </row>
    <row r="81" spans="1:16" ht="22.5" customHeight="1">
      <c r="A81" s="28"/>
      <c r="B81" s="308" t="s">
        <v>278</v>
      </c>
      <c r="C81" s="309"/>
      <c r="D81" s="309"/>
      <c r="E81" s="309"/>
      <c r="F81" s="309"/>
      <c r="G81" s="309"/>
      <c r="H81" s="309"/>
      <c r="I81" s="309"/>
      <c r="J81" s="310"/>
      <c r="K81" s="68" t="s">
        <v>37</v>
      </c>
      <c r="L81" s="68" t="s">
        <v>313</v>
      </c>
      <c r="M81" s="68">
        <v>110</v>
      </c>
      <c r="N81" s="68"/>
      <c r="O81" s="312">
        <f t="shared" si="0"/>
        <v>110</v>
      </c>
      <c r="P81" s="312"/>
    </row>
    <row r="82" spans="1:16" ht="26.25" customHeight="1">
      <c r="A82" s="28"/>
      <c r="B82" s="308" t="s">
        <v>279</v>
      </c>
      <c r="C82" s="309"/>
      <c r="D82" s="309"/>
      <c r="E82" s="309"/>
      <c r="F82" s="309"/>
      <c r="G82" s="309"/>
      <c r="H82" s="309"/>
      <c r="I82" s="309"/>
      <c r="J82" s="310"/>
      <c r="K82" s="68" t="s">
        <v>37</v>
      </c>
      <c r="L82" s="68" t="s">
        <v>313</v>
      </c>
      <c r="M82" s="68">
        <v>20</v>
      </c>
      <c r="N82" s="68"/>
      <c r="O82" s="312">
        <f t="shared" si="0"/>
        <v>20</v>
      </c>
      <c r="P82" s="312"/>
    </row>
    <row r="83" spans="1:16" ht="13.5" customHeight="1">
      <c r="A83" s="28">
        <v>3</v>
      </c>
      <c r="B83" s="351" t="s">
        <v>33</v>
      </c>
      <c r="C83" s="309"/>
      <c r="D83" s="309"/>
      <c r="E83" s="309"/>
      <c r="F83" s="309"/>
      <c r="G83" s="309"/>
      <c r="H83" s="309"/>
      <c r="I83" s="309"/>
      <c r="J83" s="310"/>
      <c r="K83" s="68"/>
      <c r="L83" s="68"/>
      <c r="M83" s="68"/>
      <c r="N83" s="68"/>
      <c r="O83" s="312">
        <f t="shared" si="0"/>
        <v>0</v>
      </c>
      <c r="P83" s="312"/>
    </row>
    <row r="84" spans="1:16" ht="12.75" customHeight="1">
      <c r="A84" s="28"/>
      <c r="B84" s="308" t="s">
        <v>172</v>
      </c>
      <c r="C84" s="309"/>
      <c r="D84" s="309"/>
      <c r="E84" s="309"/>
      <c r="F84" s="309"/>
      <c r="G84" s="309"/>
      <c r="H84" s="309"/>
      <c r="I84" s="309"/>
      <c r="J84" s="310"/>
      <c r="K84" s="68" t="s">
        <v>36</v>
      </c>
      <c r="L84" s="68"/>
      <c r="M84" s="84">
        <v>4912.66</v>
      </c>
      <c r="N84" s="84">
        <f>N71/M80</f>
        <v>61.39380530973451</v>
      </c>
      <c r="O84" s="363">
        <f t="shared" si="0"/>
        <v>4974.053805309734</v>
      </c>
      <c r="P84" s="363"/>
    </row>
    <row r="85" spans="1:16" ht="12.75">
      <c r="A85" s="28">
        <v>4</v>
      </c>
      <c r="B85" s="351" t="s">
        <v>34</v>
      </c>
      <c r="C85" s="309"/>
      <c r="D85" s="309"/>
      <c r="E85" s="309"/>
      <c r="F85" s="309"/>
      <c r="G85" s="309"/>
      <c r="H85" s="309"/>
      <c r="I85" s="309"/>
      <c r="J85" s="310"/>
      <c r="K85" s="68"/>
      <c r="L85" s="68"/>
      <c r="M85" s="68"/>
      <c r="N85" s="68"/>
      <c r="O85" s="312"/>
      <c r="P85" s="312"/>
    </row>
    <row r="86" spans="1:16" ht="15.75" customHeight="1">
      <c r="A86" s="28"/>
      <c r="B86" s="308" t="s">
        <v>173</v>
      </c>
      <c r="C86" s="309"/>
      <c r="D86" s="309"/>
      <c r="E86" s="309"/>
      <c r="F86" s="309"/>
      <c r="G86" s="309"/>
      <c r="H86" s="309"/>
      <c r="I86" s="309"/>
      <c r="J86" s="310"/>
      <c r="K86" s="68" t="s">
        <v>42</v>
      </c>
      <c r="L86" s="68"/>
      <c r="M86" s="68">
        <v>20</v>
      </c>
      <c r="N86" s="68"/>
      <c r="O86" s="312">
        <f t="shared" si="0"/>
        <v>20</v>
      </c>
      <c r="P86" s="312"/>
    </row>
    <row r="87" spans="1:16" ht="12.75" customHeight="1">
      <c r="A87" s="28"/>
      <c r="B87" s="351" t="s">
        <v>153</v>
      </c>
      <c r="C87" s="309"/>
      <c r="D87" s="309"/>
      <c r="E87" s="309"/>
      <c r="F87" s="309"/>
      <c r="G87" s="309"/>
      <c r="H87" s="309"/>
      <c r="I87" s="309"/>
      <c r="J87" s="310"/>
      <c r="K87" s="68"/>
      <c r="L87" s="68"/>
      <c r="M87" s="68"/>
      <c r="N87" s="68"/>
      <c r="O87" s="312">
        <f t="shared" si="0"/>
        <v>0</v>
      </c>
      <c r="P87" s="312"/>
    </row>
    <row r="88" spans="1:16" ht="12.75" customHeight="1">
      <c r="A88" s="28"/>
      <c r="B88" s="308" t="s">
        <v>26</v>
      </c>
      <c r="C88" s="309"/>
      <c r="D88" s="309"/>
      <c r="E88" s="309"/>
      <c r="F88" s="309"/>
      <c r="G88" s="309"/>
      <c r="H88" s="309"/>
      <c r="I88" s="309"/>
      <c r="J88" s="310"/>
      <c r="K88" s="68" t="s">
        <v>57</v>
      </c>
      <c r="L88" s="68"/>
      <c r="M88" s="142">
        <f>J53</f>
        <v>202116</v>
      </c>
      <c r="N88" s="68"/>
      <c r="O88" s="312">
        <f t="shared" si="0"/>
        <v>202116</v>
      </c>
      <c r="P88" s="312"/>
    </row>
    <row r="89" spans="1:16" ht="12.75">
      <c r="A89" s="28">
        <v>1</v>
      </c>
      <c r="B89" s="351" t="s">
        <v>31</v>
      </c>
      <c r="C89" s="309"/>
      <c r="D89" s="309"/>
      <c r="E89" s="309"/>
      <c r="F89" s="309"/>
      <c r="G89" s="309"/>
      <c r="H89" s="309"/>
      <c r="I89" s="309"/>
      <c r="J89" s="310"/>
      <c r="K89" s="68"/>
      <c r="L89" s="68"/>
      <c r="M89" s="68"/>
      <c r="N89" s="68"/>
      <c r="O89" s="312">
        <f t="shared" si="0"/>
        <v>0</v>
      </c>
      <c r="P89" s="312"/>
    </row>
    <row r="90" spans="1:16" ht="12.75" customHeight="1">
      <c r="A90" s="28"/>
      <c r="B90" s="308" t="s">
        <v>174</v>
      </c>
      <c r="C90" s="309"/>
      <c r="D90" s="309"/>
      <c r="E90" s="309"/>
      <c r="F90" s="309"/>
      <c r="G90" s="309"/>
      <c r="H90" s="309"/>
      <c r="I90" s="309"/>
      <c r="J90" s="310"/>
      <c r="K90" s="68" t="s">
        <v>57</v>
      </c>
      <c r="L90" s="68"/>
      <c r="M90" s="68">
        <f>M92+M93+M94+M95</f>
        <v>202116</v>
      </c>
      <c r="N90" s="68"/>
      <c r="O90" s="312">
        <f t="shared" si="0"/>
        <v>202116</v>
      </c>
      <c r="P90" s="312"/>
    </row>
    <row r="91" spans="1:16" ht="12.75">
      <c r="A91" s="28"/>
      <c r="B91" s="308" t="s">
        <v>156</v>
      </c>
      <c r="C91" s="309"/>
      <c r="D91" s="309"/>
      <c r="E91" s="309"/>
      <c r="F91" s="309"/>
      <c r="G91" s="309"/>
      <c r="H91" s="309"/>
      <c r="I91" s="309"/>
      <c r="J91" s="310"/>
      <c r="K91" s="68"/>
      <c r="L91" s="68"/>
      <c r="M91" s="68"/>
      <c r="N91" s="68"/>
      <c r="O91" s="312">
        <f t="shared" si="0"/>
        <v>0</v>
      </c>
      <c r="P91" s="312"/>
    </row>
    <row r="92" spans="1:16" ht="12.75" customHeight="1">
      <c r="A92" s="28"/>
      <c r="B92" s="308" t="s">
        <v>157</v>
      </c>
      <c r="C92" s="309"/>
      <c r="D92" s="309"/>
      <c r="E92" s="309"/>
      <c r="F92" s="309"/>
      <c r="G92" s="309"/>
      <c r="H92" s="309"/>
      <c r="I92" s="309"/>
      <c r="J92" s="310"/>
      <c r="K92" s="68" t="s">
        <v>57</v>
      </c>
      <c r="L92" s="68"/>
      <c r="M92" s="68">
        <v>120097</v>
      </c>
      <c r="N92" s="68"/>
      <c r="O92" s="312">
        <f t="shared" si="0"/>
        <v>120097</v>
      </c>
      <c r="P92" s="312"/>
    </row>
    <row r="93" spans="1:16" ht="12.75" customHeight="1">
      <c r="A93" s="28"/>
      <c r="B93" s="308" t="s">
        <v>158</v>
      </c>
      <c r="C93" s="309"/>
      <c r="D93" s="309"/>
      <c r="E93" s="309"/>
      <c r="F93" s="309"/>
      <c r="G93" s="309"/>
      <c r="H93" s="309"/>
      <c r="I93" s="309"/>
      <c r="J93" s="310"/>
      <c r="K93" s="68" t="s">
        <v>57</v>
      </c>
      <c r="L93" s="68"/>
      <c r="M93" s="68">
        <v>7982</v>
      </c>
      <c r="N93" s="68"/>
      <c r="O93" s="312">
        <f t="shared" si="0"/>
        <v>7982</v>
      </c>
      <c r="P93" s="312"/>
    </row>
    <row r="94" spans="1:16" ht="12.75" customHeight="1">
      <c r="A94" s="28"/>
      <c r="B94" s="308" t="s">
        <v>159</v>
      </c>
      <c r="C94" s="309"/>
      <c r="D94" s="309"/>
      <c r="E94" s="309"/>
      <c r="F94" s="309"/>
      <c r="G94" s="309"/>
      <c r="H94" s="309"/>
      <c r="I94" s="309"/>
      <c r="J94" s="310"/>
      <c r="K94" s="68" t="s">
        <v>57</v>
      </c>
      <c r="L94" s="68"/>
      <c r="M94" s="68">
        <v>68677</v>
      </c>
      <c r="N94" s="68"/>
      <c r="O94" s="312">
        <f t="shared" si="0"/>
        <v>68677</v>
      </c>
      <c r="P94" s="312"/>
    </row>
    <row r="95" spans="1:16" ht="12.75" customHeight="1">
      <c r="A95" s="28"/>
      <c r="B95" s="308" t="s">
        <v>430</v>
      </c>
      <c r="C95" s="309"/>
      <c r="D95" s="309"/>
      <c r="E95" s="309"/>
      <c r="F95" s="309"/>
      <c r="G95" s="309"/>
      <c r="H95" s="309"/>
      <c r="I95" s="309"/>
      <c r="J95" s="310"/>
      <c r="K95" s="68" t="s">
        <v>57</v>
      </c>
      <c r="L95" s="68"/>
      <c r="M95" s="68">
        <v>5360</v>
      </c>
      <c r="N95" s="68"/>
      <c r="O95" s="312">
        <f>M95+N95</f>
        <v>5360</v>
      </c>
      <c r="P95" s="312"/>
    </row>
    <row r="96" spans="1:16" ht="12.75" customHeight="1">
      <c r="A96" s="28"/>
      <c r="B96" s="308" t="s">
        <v>160</v>
      </c>
      <c r="C96" s="309"/>
      <c r="D96" s="309"/>
      <c r="E96" s="309"/>
      <c r="F96" s="309"/>
      <c r="G96" s="309"/>
      <c r="H96" s="309"/>
      <c r="I96" s="309"/>
      <c r="J96" s="310"/>
      <c r="K96" s="68" t="s">
        <v>119</v>
      </c>
      <c r="L96" s="68"/>
      <c r="M96" s="68">
        <v>1574</v>
      </c>
      <c r="N96" s="68"/>
      <c r="O96" s="312">
        <f t="shared" si="0"/>
        <v>1574</v>
      </c>
      <c r="P96" s="312"/>
    </row>
    <row r="97" spans="1:16" ht="12.75" customHeight="1">
      <c r="A97" s="28">
        <v>2</v>
      </c>
      <c r="B97" s="351" t="s">
        <v>263</v>
      </c>
      <c r="C97" s="309"/>
      <c r="D97" s="309"/>
      <c r="E97" s="309"/>
      <c r="F97" s="309"/>
      <c r="G97" s="309"/>
      <c r="H97" s="309"/>
      <c r="I97" s="309"/>
      <c r="J97" s="310"/>
      <c r="K97" s="68"/>
      <c r="L97" s="68"/>
      <c r="M97" s="68"/>
      <c r="N97" s="68"/>
      <c r="O97" s="312">
        <f t="shared" si="0"/>
        <v>0</v>
      </c>
      <c r="P97" s="312"/>
    </row>
    <row r="98" spans="1:16" ht="12.75" customHeight="1">
      <c r="A98" s="28"/>
      <c r="B98" s="308" t="s">
        <v>161</v>
      </c>
      <c r="C98" s="309"/>
      <c r="D98" s="309"/>
      <c r="E98" s="309"/>
      <c r="F98" s="309"/>
      <c r="G98" s="309"/>
      <c r="H98" s="309"/>
      <c r="I98" s="309"/>
      <c r="J98" s="310"/>
      <c r="K98" s="68"/>
      <c r="L98" s="68"/>
      <c r="M98" s="68"/>
      <c r="N98" s="68"/>
      <c r="O98" s="312">
        <f t="shared" si="0"/>
        <v>0</v>
      </c>
      <c r="P98" s="312"/>
    </row>
    <row r="99" spans="1:16" ht="12.75" customHeight="1">
      <c r="A99" s="28"/>
      <c r="B99" s="308" t="s">
        <v>122</v>
      </c>
      <c r="C99" s="309"/>
      <c r="D99" s="309"/>
      <c r="E99" s="309"/>
      <c r="F99" s="309"/>
      <c r="G99" s="309"/>
      <c r="H99" s="309"/>
      <c r="I99" s="309"/>
      <c r="J99" s="310"/>
      <c r="K99" s="68" t="s">
        <v>127</v>
      </c>
      <c r="L99" s="68"/>
      <c r="M99" s="68">
        <v>440</v>
      </c>
      <c r="N99" s="68"/>
      <c r="O99" s="312">
        <f t="shared" si="0"/>
        <v>440</v>
      </c>
      <c r="P99" s="312"/>
    </row>
    <row r="100" spans="1:16" ht="12.75" customHeight="1">
      <c r="A100" s="28"/>
      <c r="B100" s="308" t="s">
        <v>123</v>
      </c>
      <c r="C100" s="309"/>
      <c r="D100" s="309"/>
      <c r="E100" s="309"/>
      <c r="F100" s="309"/>
      <c r="G100" s="309"/>
      <c r="H100" s="309"/>
      <c r="I100" s="309"/>
      <c r="J100" s="310"/>
      <c r="K100" s="68" t="s">
        <v>125</v>
      </c>
      <c r="L100" s="68"/>
      <c r="M100" s="68">
        <v>235</v>
      </c>
      <c r="N100" s="68"/>
      <c r="O100" s="312">
        <f t="shared" si="0"/>
        <v>235</v>
      </c>
      <c r="P100" s="312"/>
    </row>
    <row r="101" spans="1:16" ht="12.75" customHeight="1">
      <c r="A101" s="28"/>
      <c r="B101" s="308" t="s">
        <v>124</v>
      </c>
      <c r="C101" s="309"/>
      <c r="D101" s="309"/>
      <c r="E101" s="309"/>
      <c r="F101" s="309"/>
      <c r="G101" s="309"/>
      <c r="H101" s="309"/>
      <c r="I101" s="309"/>
      <c r="J101" s="310"/>
      <c r="K101" s="68" t="s">
        <v>254</v>
      </c>
      <c r="L101" s="68"/>
      <c r="M101" s="68">
        <v>26400</v>
      </c>
      <c r="N101" s="68"/>
      <c r="O101" s="312">
        <f t="shared" si="0"/>
        <v>26400</v>
      </c>
      <c r="P101" s="312"/>
    </row>
    <row r="102" spans="1:16" ht="12.75" customHeight="1">
      <c r="A102" s="28"/>
      <c r="B102" s="92" t="s">
        <v>433</v>
      </c>
      <c r="C102" s="145"/>
      <c r="D102" s="145"/>
      <c r="E102" s="145"/>
      <c r="F102" s="145"/>
      <c r="G102" s="145"/>
      <c r="H102" s="145"/>
      <c r="I102" s="145"/>
      <c r="J102" s="146"/>
      <c r="K102" s="67" t="s">
        <v>429</v>
      </c>
      <c r="L102" s="68"/>
      <c r="M102" s="68">
        <f>150</f>
        <v>150</v>
      </c>
      <c r="N102" s="68"/>
      <c r="O102" s="312">
        <f>M102+N102</f>
        <v>150</v>
      </c>
      <c r="P102" s="312"/>
    </row>
    <row r="103" spans="1:16" ht="12.75" customHeight="1">
      <c r="A103" s="28">
        <v>3</v>
      </c>
      <c r="B103" s="351" t="s">
        <v>33</v>
      </c>
      <c r="C103" s="309"/>
      <c r="D103" s="309"/>
      <c r="E103" s="309"/>
      <c r="F103" s="309"/>
      <c r="G103" s="309"/>
      <c r="H103" s="309"/>
      <c r="I103" s="309"/>
      <c r="J103" s="310"/>
      <c r="K103" s="68"/>
      <c r="L103" s="68"/>
      <c r="M103" s="68"/>
      <c r="N103" s="68"/>
      <c r="O103" s="312">
        <f t="shared" si="0"/>
        <v>0</v>
      </c>
      <c r="P103" s="312"/>
    </row>
    <row r="104" spans="1:16" ht="12.75" customHeight="1">
      <c r="A104" s="28"/>
      <c r="B104" s="308" t="s">
        <v>162</v>
      </c>
      <c r="C104" s="309"/>
      <c r="D104" s="309"/>
      <c r="E104" s="309"/>
      <c r="F104" s="309"/>
      <c r="G104" s="309"/>
      <c r="H104" s="309"/>
      <c r="I104" s="309"/>
      <c r="J104" s="310"/>
      <c r="K104" s="68"/>
      <c r="L104" s="68"/>
      <c r="M104" s="68"/>
      <c r="N104" s="68"/>
      <c r="O104" s="312">
        <f t="shared" si="0"/>
        <v>0</v>
      </c>
      <c r="P104" s="312"/>
    </row>
    <row r="105" spans="1:16" ht="12.75" customHeight="1">
      <c r="A105" s="28"/>
      <c r="B105" s="308" t="s">
        <v>163</v>
      </c>
      <c r="C105" s="309"/>
      <c r="D105" s="309"/>
      <c r="E105" s="309"/>
      <c r="F105" s="309"/>
      <c r="G105" s="309"/>
      <c r="H105" s="309"/>
      <c r="I105" s="309"/>
      <c r="J105" s="310"/>
      <c r="K105" s="68" t="s">
        <v>127</v>
      </c>
      <c r="L105" s="68"/>
      <c r="M105" s="84">
        <f>M99/M96</f>
        <v>0.2795425667090216</v>
      </c>
      <c r="N105" s="84"/>
      <c r="O105" s="363">
        <f t="shared" si="0"/>
        <v>0.2795425667090216</v>
      </c>
      <c r="P105" s="363"/>
    </row>
    <row r="106" spans="1:16" ht="12.75" customHeight="1">
      <c r="A106" s="28"/>
      <c r="B106" s="308" t="s">
        <v>164</v>
      </c>
      <c r="C106" s="309"/>
      <c r="D106" s="309"/>
      <c r="E106" s="309"/>
      <c r="F106" s="309"/>
      <c r="G106" s="309"/>
      <c r="H106" s="309"/>
      <c r="I106" s="309"/>
      <c r="J106" s="310"/>
      <c r="K106" s="68" t="s">
        <v>125</v>
      </c>
      <c r="L106" s="68"/>
      <c r="M106" s="84">
        <f>M100/M96</f>
        <v>0.14930114358322744</v>
      </c>
      <c r="N106" s="84"/>
      <c r="O106" s="363">
        <f t="shared" si="0"/>
        <v>0.14930114358322744</v>
      </c>
      <c r="P106" s="363"/>
    </row>
    <row r="107" spans="1:16" ht="12.75" customHeight="1">
      <c r="A107" s="28"/>
      <c r="B107" s="308" t="s">
        <v>165</v>
      </c>
      <c r="C107" s="309"/>
      <c r="D107" s="309"/>
      <c r="E107" s="309"/>
      <c r="F107" s="309"/>
      <c r="G107" s="309"/>
      <c r="H107" s="309"/>
      <c r="I107" s="309"/>
      <c r="J107" s="310"/>
      <c r="K107" s="68" t="s">
        <v>254</v>
      </c>
      <c r="L107" s="68"/>
      <c r="M107" s="84">
        <f>M101/M96</f>
        <v>16.772554002541295</v>
      </c>
      <c r="N107" s="84"/>
      <c r="O107" s="363">
        <f t="shared" si="0"/>
        <v>16.772554002541295</v>
      </c>
      <c r="P107" s="363"/>
    </row>
    <row r="108" spans="1:16" ht="12.75">
      <c r="A108" s="28">
        <v>4</v>
      </c>
      <c r="B108" s="351" t="s">
        <v>34</v>
      </c>
      <c r="C108" s="309"/>
      <c r="D108" s="309"/>
      <c r="E108" s="309"/>
      <c r="F108" s="309"/>
      <c r="G108" s="309"/>
      <c r="H108" s="309"/>
      <c r="I108" s="309"/>
      <c r="J108" s="310"/>
      <c r="K108" s="68"/>
      <c r="L108" s="68"/>
      <c r="M108" s="68"/>
      <c r="N108" s="68"/>
      <c r="O108" s="312">
        <f t="shared" si="0"/>
        <v>0</v>
      </c>
      <c r="P108" s="312"/>
    </row>
    <row r="109" spans="1:16" ht="12.75">
      <c r="A109" s="28"/>
      <c r="B109" s="308" t="s">
        <v>132</v>
      </c>
      <c r="C109" s="309"/>
      <c r="D109" s="309"/>
      <c r="E109" s="309"/>
      <c r="F109" s="309"/>
      <c r="G109" s="309"/>
      <c r="H109" s="309"/>
      <c r="I109" s="309"/>
      <c r="J109" s="310"/>
      <c r="K109" s="68"/>
      <c r="L109" s="68"/>
      <c r="M109" s="68"/>
      <c r="N109" s="68"/>
      <c r="O109" s="312">
        <f t="shared" si="0"/>
        <v>0</v>
      </c>
      <c r="P109" s="312"/>
    </row>
    <row r="110" spans="1:16" ht="12.75">
      <c r="A110" s="28"/>
      <c r="B110" s="308" t="s">
        <v>133</v>
      </c>
      <c r="C110" s="309"/>
      <c r="D110" s="309"/>
      <c r="E110" s="309"/>
      <c r="F110" s="309"/>
      <c r="G110" s="309"/>
      <c r="H110" s="309"/>
      <c r="I110" s="309"/>
      <c r="J110" s="310"/>
      <c r="K110" s="68"/>
      <c r="L110" s="68"/>
      <c r="M110" s="68"/>
      <c r="N110" s="68"/>
      <c r="O110" s="312">
        <f t="shared" si="0"/>
        <v>0</v>
      </c>
      <c r="P110" s="312"/>
    </row>
    <row r="111" spans="1:16" ht="12.75">
      <c r="A111" s="28"/>
      <c r="B111" s="308" t="s">
        <v>134</v>
      </c>
      <c r="C111" s="309"/>
      <c r="D111" s="309"/>
      <c r="E111" s="309"/>
      <c r="F111" s="309"/>
      <c r="G111" s="309"/>
      <c r="H111" s="309"/>
      <c r="I111" s="309"/>
      <c r="J111" s="310"/>
      <c r="K111" s="68"/>
      <c r="L111" s="68"/>
      <c r="M111" s="68"/>
      <c r="N111" s="68"/>
      <c r="O111" s="312">
        <f t="shared" si="0"/>
        <v>0</v>
      </c>
      <c r="P111" s="312"/>
    </row>
    <row r="112" spans="1:16" ht="12.75">
      <c r="A112" s="28"/>
      <c r="B112" s="308" t="s">
        <v>135</v>
      </c>
      <c r="C112" s="309"/>
      <c r="D112" s="309"/>
      <c r="E112" s="309"/>
      <c r="F112" s="309"/>
      <c r="G112" s="309"/>
      <c r="H112" s="309"/>
      <c r="I112" s="309"/>
      <c r="J112" s="310"/>
      <c r="K112" s="68"/>
      <c r="L112" s="68"/>
      <c r="M112" s="68"/>
      <c r="N112" s="68"/>
      <c r="O112" s="312">
        <f t="shared" si="0"/>
        <v>0</v>
      </c>
      <c r="P112" s="312"/>
    </row>
    <row r="113" spans="1:16" ht="12.75" customHeight="1">
      <c r="A113" s="28"/>
      <c r="B113" s="308" t="s">
        <v>136</v>
      </c>
      <c r="C113" s="309"/>
      <c r="D113" s="309"/>
      <c r="E113" s="309"/>
      <c r="F113" s="309"/>
      <c r="G113" s="309"/>
      <c r="H113" s="309"/>
      <c r="I113" s="309"/>
      <c r="J113" s="310"/>
      <c r="K113" s="68"/>
      <c r="L113" s="68"/>
      <c r="M113" s="68"/>
      <c r="N113" s="68"/>
      <c r="O113" s="312">
        <f t="shared" si="0"/>
        <v>0</v>
      </c>
      <c r="P113" s="312"/>
    </row>
    <row r="114" spans="1:16" ht="12.75" customHeight="1">
      <c r="A114" s="12"/>
      <c r="B114" s="243" t="s">
        <v>154</v>
      </c>
      <c r="C114" s="243"/>
      <c r="D114" s="243"/>
      <c r="E114" s="243"/>
      <c r="F114" s="243"/>
      <c r="G114" s="243"/>
      <c r="H114" s="243"/>
      <c r="I114" s="243"/>
      <c r="J114" s="243"/>
      <c r="K114" s="68"/>
      <c r="L114" s="68"/>
      <c r="M114" s="68"/>
      <c r="N114" s="68"/>
      <c r="O114" s="312">
        <f aca="true" t="shared" si="1" ref="O114:O126">M114+N114</f>
        <v>0</v>
      </c>
      <c r="P114" s="312"/>
    </row>
    <row r="115" spans="1:16" ht="12.75" customHeight="1">
      <c r="A115" s="12"/>
      <c r="B115" s="247" t="s">
        <v>239</v>
      </c>
      <c r="C115" s="239"/>
      <c r="D115" s="239"/>
      <c r="E115" s="239"/>
      <c r="F115" s="239"/>
      <c r="G115" s="239"/>
      <c r="H115" s="239"/>
      <c r="I115" s="239"/>
      <c r="J115" s="239"/>
      <c r="K115" s="68"/>
      <c r="L115" s="68"/>
      <c r="M115" s="68"/>
      <c r="N115" s="68"/>
      <c r="O115" s="312">
        <f t="shared" si="1"/>
        <v>0</v>
      </c>
      <c r="P115" s="312"/>
    </row>
    <row r="116" spans="1:16" ht="12.75" customHeight="1">
      <c r="A116" s="12">
        <v>1</v>
      </c>
      <c r="B116" s="248" t="s">
        <v>473</v>
      </c>
      <c r="C116" s="248"/>
      <c r="D116" s="248"/>
      <c r="E116" s="248"/>
      <c r="F116" s="248"/>
      <c r="G116" s="248"/>
      <c r="H116" s="248"/>
      <c r="I116" s="248"/>
      <c r="J116" s="248"/>
      <c r="K116" s="68"/>
      <c r="L116" s="68"/>
      <c r="M116" s="68"/>
      <c r="N116" s="68"/>
      <c r="O116" s="312">
        <f t="shared" si="1"/>
        <v>0</v>
      </c>
      <c r="P116" s="312"/>
    </row>
    <row r="117" spans="1:16" ht="12.75" customHeight="1">
      <c r="A117" s="12"/>
      <c r="B117" s="247" t="s">
        <v>35</v>
      </c>
      <c r="C117" s="239"/>
      <c r="D117" s="239"/>
      <c r="E117" s="239"/>
      <c r="F117" s="239"/>
      <c r="G117" s="239"/>
      <c r="H117" s="239"/>
      <c r="I117" s="239"/>
      <c r="J117" s="239"/>
      <c r="K117" s="68"/>
      <c r="L117" s="68"/>
      <c r="M117" s="68"/>
      <c r="N117" s="68"/>
      <c r="O117" s="312">
        <f t="shared" si="1"/>
        <v>0</v>
      </c>
      <c r="P117" s="312"/>
    </row>
    <row r="118" spans="1:16" ht="12.75" customHeight="1">
      <c r="A118" s="12"/>
      <c r="B118" s="244" t="s">
        <v>499</v>
      </c>
      <c r="C118" s="245"/>
      <c r="D118" s="245"/>
      <c r="E118" s="245"/>
      <c r="F118" s="245"/>
      <c r="G118" s="245"/>
      <c r="H118" s="245"/>
      <c r="I118" s="245"/>
      <c r="J118" s="245"/>
      <c r="K118" s="68" t="s">
        <v>36</v>
      </c>
      <c r="L118" s="68"/>
      <c r="M118" s="68">
        <v>5500</v>
      </c>
      <c r="N118" s="68"/>
      <c r="O118" s="312">
        <f t="shared" si="1"/>
        <v>5500</v>
      </c>
      <c r="P118" s="312"/>
    </row>
    <row r="119" spans="1:16" ht="12.75" customHeight="1">
      <c r="A119" s="12">
        <v>2</v>
      </c>
      <c r="B119" s="243" t="s">
        <v>476</v>
      </c>
      <c r="C119" s="243"/>
      <c r="D119" s="243"/>
      <c r="E119" s="243"/>
      <c r="F119" s="243"/>
      <c r="G119" s="243"/>
      <c r="H119" s="243"/>
      <c r="I119" s="243"/>
      <c r="J119" s="243"/>
      <c r="K119" s="68"/>
      <c r="L119" s="68"/>
      <c r="M119" s="68"/>
      <c r="N119" s="68"/>
      <c r="O119" s="312">
        <f t="shared" si="1"/>
        <v>0</v>
      </c>
      <c r="P119" s="312"/>
    </row>
    <row r="120" spans="1:16" ht="12.75" customHeight="1">
      <c r="A120" s="12"/>
      <c r="B120" s="244" t="s">
        <v>500</v>
      </c>
      <c r="C120" s="245"/>
      <c r="D120" s="245"/>
      <c r="E120" s="245"/>
      <c r="F120" s="245"/>
      <c r="G120" s="245"/>
      <c r="H120" s="245"/>
      <c r="I120" s="245"/>
      <c r="J120" s="245"/>
      <c r="K120" s="68" t="s">
        <v>36</v>
      </c>
      <c r="L120" s="68"/>
      <c r="M120" s="68">
        <v>5500</v>
      </c>
      <c r="N120" s="68"/>
      <c r="O120" s="312">
        <f t="shared" si="1"/>
        <v>5500</v>
      </c>
      <c r="P120" s="312"/>
    </row>
    <row r="121" spans="1:16" ht="12.75" customHeight="1">
      <c r="A121" s="12">
        <v>3</v>
      </c>
      <c r="B121" s="243" t="s">
        <v>33</v>
      </c>
      <c r="C121" s="243"/>
      <c r="D121" s="243"/>
      <c r="E121" s="243"/>
      <c r="F121" s="243"/>
      <c r="G121" s="243"/>
      <c r="H121" s="243"/>
      <c r="I121" s="243"/>
      <c r="J121" s="243"/>
      <c r="K121" s="68"/>
      <c r="L121" s="68"/>
      <c r="M121" s="68"/>
      <c r="N121" s="68"/>
      <c r="O121" s="312">
        <f t="shared" si="1"/>
        <v>0</v>
      </c>
      <c r="P121" s="312"/>
    </row>
    <row r="122" spans="1:16" ht="12.75" customHeight="1">
      <c r="A122" s="12"/>
      <c r="B122" s="244" t="s">
        <v>501</v>
      </c>
      <c r="C122" s="245"/>
      <c r="D122" s="245"/>
      <c r="E122" s="245"/>
      <c r="F122" s="245"/>
      <c r="G122" s="245"/>
      <c r="H122" s="245"/>
      <c r="I122" s="245"/>
      <c r="J122" s="245"/>
      <c r="K122" s="68" t="s">
        <v>57</v>
      </c>
      <c r="L122" s="68"/>
      <c r="M122" s="68">
        <v>1500</v>
      </c>
      <c r="N122" s="68"/>
      <c r="O122" s="312">
        <f>M122+N122</f>
        <v>1500</v>
      </c>
      <c r="P122" s="312"/>
    </row>
    <row r="123" spans="1:16" ht="12.75" customHeight="1">
      <c r="A123" s="12"/>
      <c r="B123" s="244" t="s">
        <v>502</v>
      </c>
      <c r="C123" s="245"/>
      <c r="D123" s="245"/>
      <c r="E123" s="245"/>
      <c r="F123" s="245"/>
      <c r="G123" s="245"/>
      <c r="H123" s="245"/>
      <c r="I123" s="245"/>
      <c r="J123" s="245"/>
      <c r="K123" s="68" t="s">
        <v>57</v>
      </c>
      <c r="L123" s="68"/>
      <c r="M123" s="68">
        <v>2000</v>
      </c>
      <c r="N123" s="68"/>
      <c r="O123" s="312">
        <f>M123+N123</f>
        <v>2000</v>
      </c>
      <c r="P123" s="312"/>
    </row>
    <row r="124" spans="1:16" ht="12.75" customHeight="1">
      <c r="A124" s="12"/>
      <c r="B124" s="244" t="s">
        <v>503</v>
      </c>
      <c r="C124" s="245"/>
      <c r="D124" s="245"/>
      <c r="E124" s="245"/>
      <c r="F124" s="245"/>
      <c r="G124" s="245"/>
      <c r="H124" s="245"/>
      <c r="I124" s="245"/>
      <c r="J124" s="245"/>
      <c r="K124" s="68" t="s">
        <v>57</v>
      </c>
      <c r="L124" s="68"/>
      <c r="M124" s="68">
        <v>2000</v>
      </c>
      <c r="N124" s="68"/>
      <c r="O124" s="312">
        <f t="shared" si="1"/>
        <v>2000</v>
      </c>
      <c r="P124" s="312"/>
    </row>
    <row r="125" spans="1:16" ht="12.75" customHeight="1">
      <c r="A125" s="12">
        <v>4</v>
      </c>
      <c r="B125" s="243" t="s">
        <v>34</v>
      </c>
      <c r="C125" s="243"/>
      <c r="D125" s="243"/>
      <c r="E125" s="243"/>
      <c r="F125" s="243"/>
      <c r="G125" s="243"/>
      <c r="H125" s="243"/>
      <c r="I125" s="243"/>
      <c r="J125" s="243"/>
      <c r="K125" s="68"/>
      <c r="L125" s="68"/>
      <c r="M125" s="68"/>
      <c r="N125" s="68"/>
      <c r="O125" s="312">
        <f t="shared" si="1"/>
        <v>0</v>
      </c>
      <c r="P125" s="312"/>
    </row>
    <row r="126" spans="1:16" ht="12.75" customHeight="1">
      <c r="A126" s="12"/>
      <c r="B126" s="234" t="s">
        <v>498</v>
      </c>
      <c r="C126" s="235"/>
      <c r="D126" s="235"/>
      <c r="E126" s="235"/>
      <c r="F126" s="235"/>
      <c r="G126" s="235"/>
      <c r="H126" s="235"/>
      <c r="I126" s="235"/>
      <c r="J126" s="236"/>
      <c r="K126" s="68" t="s">
        <v>42</v>
      </c>
      <c r="L126" s="68"/>
      <c r="M126" s="68">
        <v>100</v>
      </c>
      <c r="N126" s="68"/>
      <c r="O126" s="312">
        <f t="shared" si="1"/>
        <v>100</v>
      </c>
      <c r="P126" s="312"/>
    </row>
    <row r="127" spans="1:16" ht="12.75" customHeight="1">
      <c r="A127" s="162"/>
      <c r="B127" s="161"/>
      <c r="C127" s="163"/>
      <c r="D127" s="163"/>
      <c r="E127" s="163"/>
      <c r="F127" s="163"/>
      <c r="G127" s="163"/>
      <c r="H127" s="163"/>
      <c r="I127" s="163"/>
      <c r="J127" s="163"/>
      <c r="K127" s="49"/>
      <c r="L127" s="49"/>
      <c r="M127" s="49"/>
      <c r="N127" s="49"/>
      <c r="O127" s="41"/>
      <c r="P127" s="41"/>
    </row>
    <row r="128" spans="1:16" ht="12.75" customHeight="1" hidden="1">
      <c r="A128" s="162"/>
      <c r="B128" s="161"/>
      <c r="C128" s="163"/>
      <c r="D128" s="163"/>
      <c r="E128" s="163"/>
      <c r="F128" s="163"/>
      <c r="G128" s="163"/>
      <c r="H128" s="163"/>
      <c r="I128" s="163"/>
      <c r="J128" s="163"/>
      <c r="K128" s="49"/>
      <c r="L128" s="49"/>
      <c r="M128" s="49"/>
      <c r="N128" s="49"/>
      <c r="O128" s="41"/>
      <c r="P128" s="41"/>
    </row>
    <row r="129" spans="1:16" ht="12.75" customHeight="1" hidden="1">
      <c r="A129" s="162"/>
      <c r="B129" s="161"/>
      <c r="C129" s="163"/>
      <c r="D129" s="163"/>
      <c r="E129" s="163"/>
      <c r="F129" s="163"/>
      <c r="G129" s="163"/>
      <c r="H129" s="163"/>
      <c r="I129" s="163"/>
      <c r="J129" s="163"/>
      <c r="K129" s="49"/>
      <c r="L129" s="49"/>
      <c r="M129" s="49"/>
      <c r="N129" s="49"/>
      <c r="O129" s="41"/>
      <c r="P129" s="41"/>
    </row>
    <row r="130" spans="1:16" ht="12.75" customHeight="1" hidden="1">
      <c r="A130" s="162"/>
      <c r="B130" s="161"/>
      <c r="C130" s="163"/>
      <c r="D130" s="163"/>
      <c r="E130" s="163"/>
      <c r="F130" s="163"/>
      <c r="G130" s="163"/>
      <c r="H130" s="163"/>
      <c r="I130" s="163"/>
      <c r="J130" s="163"/>
      <c r="K130" s="49"/>
      <c r="L130" s="49"/>
      <c r="M130" s="49"/>
      <c r="N130" s="49"/>
      <c r="O130" s="41"/>
      <c r="P130" s="41"/>
    </row>
    <row r="131" spans="1:16" ht="12.75" customHeight="1" hidden="1">
      <c r="A131" s="162"/>
      <c r="B131" s="161"/>
      <c r="C131" s="163"/>
      <c r="D131" s="163"/>
      <c r="E131" s="163"/>
      <c r="F131" s="163"/>
      <c r="G131" s="163"/>
      <c r="H131" s="163"/>
      <c r="I131" s="163"/>
      <c r="J131" s="163"/>
      <c r="K131" s="49"/>
      <c r="L131" s="49"/>
      <c r="M131" s="49"/>
      <c r="N131" s="49"/>
      <c r="O131" s="41"/>
      <c r="P131" s="41"/>
    </row>
    <row r="132" spans="1:16" ht="12.75" customHeight="1" hidden="1">
      <c r="A132" s="162"/>
      <c r="B132" s="161"/>
      <c r="C132" s="163"/>
      <c r="D132" s="163"/>
      <c r="E132" s="163"/>
      <c r="F132" s="163"/>
      <c r="G132" s="163"/>
      <c r="H132" s="163"/>
      <c r="I132" s="163"/>
      <c r="J132" s="163"/>
      <c r="K132" s="49"/>
      <c r="L132" s="49"/>
      <c r="M132" s="49"/>
      <c r="N132" s="49"/>
      <c r="O132" s="41"/>
      <c r="P132" s="41"/>
    </row>
    <row r="133" spans="1:16" ht="12.75" customHeight="1" hidden="1">
      <c r="A133" s="162"/>
      <c r="B133" s="161"/>
      <c r="C133" s="163"/>
      <c r="D133" s="163"/>
      <c r="E133" s="163"/>
      <c r="F133" s="163"/>
      <c r="G133" s="163"/>
      <c r="H133" s="163"/>
      <c r="I133" s="163"/>
      <c r="J133" s="163"/>
      <c r="K133" s="49"/>
      <c r="L133" s="49"/>
      <c r="M133" s="49"/>
      <c r="N133" s="49"/>
      <c r="O133" s="41"/>
      <c r="P133" s="41"/>
    </row>
    <row r="134" spans="1:16" ht="12.75" customHeight="1" hidden="1">
      <c r="A134" s="162"/>
      <c r="B134" s="161"/>
      <c r="C134" s="163"/>
      <c r="D134" s="163"/>
      <c r="E134" s="163"/>
      <c r="F134" s="163"/>
      <c r="G134" s="163"/>
      <c r="H134" s="163"/>
      <c r="I134" s="163"/>
      <c r="J134" s="163"/>
      <c r="K134" s="49"/>
      <c r="L134" s="49"/>
      <c r="M134" s="49"/>
      <c r="N134" s="49"/>
      <c r="O134" s="41"/>
      <c r="P134" s="41"/>
    </row>
    <row r="135" spans="1:16" ht="12.75" customHeight="1" hidden="1">
      <c r="A135" s="162"/>
      <c r="B135" s="161"/>
      <c r="C135" s="163"/>
      <c r="D135" s="163"/>
      <c r="E135" s="163"/>
      <c r="F135" s="163"/>
      <c r="G135" s="163"/>
      <c r="H135" s="163"/>
      <c r="I135" s="163"/>
      <c r="J135" s="163"/>
      <c r="K135" s="49"/>
      <c r="L135" s="49"/>
      <c r="M135" s="49"/>
      <c r="N135" s="49"/>
      <c r="O135" s="41"/>
      <c r="P135" s="41"/>
    </row>
    <row r="136" spans="1:16" ht="12.75" customHeight="1" hidden="1">
      <c r="A136" s="162"/>
      <c r="B136" s="161"/>
      <c r="C136" s="163"/>
      <c r="D136" s="163"/>
      <c r="E136" s="163"/>
      <c r="F136" s="163"/>
      <c r="G136" s="163"/>
      <c r="H136" s="163"/>
      <c r="I136" s="163"/>
      <c r="J136" s="163"/>
      <c r="K136" s="49"/>
      <c r="L136" s="49"/>
      <c r="M136" s="49"/>
      <c r="N136" s="49"/>
      <c r="O136" s="41"/>
      <c r="P136" s="41"/>
    </row>
    <row r="137" spans="1:16" ht="12.75" customHeight="1" hidden="1">
      <c r="A137" s="162"/>
      <c r="B137" s="161"/>
      <c r="C137" s="163"/>
      <c r="D137" s="163"/>
      <c r="E137" s="163"/>
      <c r="F137" s="163"/>
      <c r="G137" s="163"/>
      <c r="H137" s="163"/>
      <c r="I137" s="163"/>
      <c r="J137" s="163"/>
      <c r="K137" s="49"/>
      <c r="L137" s="49"/>
      <c r="M137" s="49"/>
      <c r="N137" s="49"/>
      <c r="O137" s="41"/>
      <c r="P137" s="41"/>
    </row>
    <row r="138" spans="1:16" ht="12.75" customHeight="1" hidden="1">
      <c r="A138" s="162"/>
      <c r="B138" s="161"/>
      <c r="C138" s="163"/>
      <c r="D138" s="163"/>
      <c r="E138" s="163"/>
      <c r="F138" s="163"/>
      <c r="G138" s="163"/>
      <c r="H138" s="163"/>
      <c r="I138" s="163"/>
      <c r="J138" s="163"/>
      <c r="K138" s="49"/>
      <c r="L138" s="49"/>
      <c r="M138" s="49"/>
      <c r="N138" s="49"/>
      <c r="O138" s="41"/>
      <c r="P138" s="41"/>
    </row>
    <row r="139" spans="1:16" ht="12.75" customHeight="1" hidden="1">
      <c r="A139" s="162"/>
      <c r="B139" s="161"/>
      <c r="C139" s="163"/>
      <c r="D139" s="163"/>
      <c r="E139" s="163"/>
      <c r="F139" s="163"/>
      <c r="G139" s="163"/>
      <c r="H139" s="163"/>
      <c r="I139" s="163"/>
      <c r="J139" s="163"/>
      <c r="K139" s="49"/>
      <c r="L139" s="49"/>
      <c r="M139" s="49"/>
      <c r="N139" s="49"/>
      <c r="O139" s="41"/>
      <c r="P139" s="41"/>
    </row>
    <row r="140" spans="1:16" ht="12.75" customHeight="1" hidden="1">
      <c r="A140" s="162"/>
      <c r="B140" s="161"/>
      <c r="C140" s="163"/>
      <c r="D140" s="163"/>
      <c r="E140" s="163"/>
      <c r="F140" s="163"/>
      <c r="G140" s="163"/>
      <c r="H140" s="163"/>
      <c r="I140" s="163"/>
      <c r="J140" s="163"/>
      <c r="K140" s="49"/>
      <c r="L140" s="49"/>
      <c r="M140" s="49"/>
      <c r="N140" s="49"/>
      <c r="O140" s="41"/>
      <c r="P140" s="41"/>
    </row>
    <row r="141" spans="1:16" ht="12.75" customHeight="1" hidden="1">
      <c r="A141" s="162"/>
      <c r="B141" s="161"/>
      <c r="C141" s="163"/>
      <c r="D141" s="163"/>
      <c r="E141" s="163"/>
      <c r="F141" s="163"/>
      <c r="G141" s="163"/>
      <c r="H141" s="163"/>
      <c r="I141" s="163"/>
      <c r="J141" s="163"/>
      <c r="K141" s="49"/>
      <c r="L141" s="49"/>
      <c r="M141" s="49"/>
      <c r="N141" s="49"/>
      <c r="O141" s="41"/>
      <c r="P141" s="41"/>
    </row>
    <row r="142" ht="12.75" hidden="1"/>
    <row r="143" ht="12.75" hidden="1"/>
    <row r="144" ht="12.75" hidden="1"/>
    <row r="146" spans="2:9" ht="15">
      <c r="B146" s="3" t="s">
        <v>103</v>
      </c>
      <c r="C146" s="3"/>
      <c r="D146" s="3"/>
      <c r="E146" s="3"/>
      <c r="F146" s="3"/>
      <c r="G146" s="3"/>
      <c r="H146" s="3"/>
      <c r="I146" s="3" t="s">
        <v>102</v>
      </c>
    </row>
    <row r="147" spans="2:9" ht="15">
      <c r="B147" s="3"/>
      <c r="C147" s="3"/>
      <c r="D147" s="3"/>
      <c r="E147" s="3"/>
      <c r="F147" s="3"/>
      <c r="G147" s="3"/>
      <c r="H147" s="3"/>
      <c r="I147" s="3"/>
    </row>
    <row r="148" spans="2:9" ht="15">
      <c r="B148" s="3"/>
      <c r="C148" s="3"/>
      <c r="D148" s="3"/>
      <c r="E148" s="3"/>
      <c r="F148" s="3"/>
      <c r="G148" s="3"/>
      <c r="H148" s="3"/>
      <c r="I148" s="3"/>
    </row>
    <row r="151" spans="2:10" ht="15">
      <c r="B151" s="3" t="s">
        <v>19</v>
      </c>
      <c r="C151" s="3"/>
      <c r="D151" s="3"/>
      <c r="E151" s="3"/>
      <c r="F151" s="3"/>
      <c r="G151" s="3"/>
      <c r="H151" s="3"/>
      <c r="I151" s="3" t="s">
        <v>104</v>
      </c>
      <c r="J151" s="3"/>
    </row>
    <row r="152" spans="2:10" ht="15">
      <c r="B152" s="3" t="s">
        <v>53</v>
      </c>
      <c r="C152" s="3"/>
      <c r="D152" s="3"/>
      <c r="E152" s="3"/>
      <c r="F152" s="3"/>
      <c r="G152" s="3"/>
      <c r="H152" s="3"/>
      <c r="I152" s="3"/>
      <c r="J152" s="3"/>
    </row>
  </sheetData>
  <sheetProtection/>
  <mergeCells count="188">
    <mergeCell ref="O95:P95"/>
    <mergeCell ref="M3:R3"/>
    <mergeCell ref="O104:P104"/>
    <mergeCell ref="O105:P105"/>
    <mergeCell ref="O106:P106"/>
    <mergeCell ref="O99:P99"/>
    <mergeCell ref="O98:P98"/>
    <mergeCell ref="O79:P79"/>
    <mergeCell ref="O80:P80"/>
    <mergeCell ref="O103:P103"/>
    <mergeCell ref="O113:P113"/>
    <mergeCell ref="O109:P109"/>
    <mergeCell ref="O107:P107"/>
    <mergeCell ref="O108:P108"/>
    <mergeCell ref="A13:P13"/>
    <mergeCell ref="O91:P91"/>
    <mergeCell ref="O92:P92"/>
    <mergeCell ref="O93:P93"/>
    <mergeCell ref="O94:P94"/>
    <mergeCell ref="B95:J95"/>
    <mergeCell ref="O101:P101"/>
    <mergeCell ref="O110:P110"/>
    <mergeCell ref="O111:P111"/>
    <mergeCell ref="O112:P112"/>
    <mergeCell ref="O96:P96"/>
    <mergeCell ref="O97:P97"/>
    <mergeCell ref="O102:P102"/>
    <mergeCell ref="O100:P100"/>
    <mergeCell ref="O90:P90"/>
    <mergeCell ref="O82:P82"/>
    <mergeCell ref="O73:P73"/>
    <mergeCell ref="O74:P74"/>
    <mergeCell ref="O75:P75"/>
    <mergeCell ref="O76:P76"/>
    <mergeCell ref="O77:P77"/>
    <mergeCell ref="O81:P81"/>
    <mergeCell ref="B74:J74"/>
    <mergeCell ref="O78:P78"/>
    <mergeCell ref="N54:O54"/>
    <mergeCell ref="N55:O55"/>
    <mergeCell ref="O71:P71"/>
    <mergeCell ref="J53:K53"/>
    <mergeCell ref="H63:J63"/>
    <mergeCell ref="H61:J61"/>
    <mergeCell ref="O70:P70"/>
    <mergeCell ref="B75:J75"/>
    <mergeCell ref="B91:J91"/>
    <mergeCell ref="O83:P83"/>
    <mergeCell ref="O84:P84"/>
    <mergeCell ref="O85:P85"/>
    <mergeCell ref="O86:P86"/>
    <mergeCell ref="B90:J90"/>
    <mergeCell ref="B89:J89"/>
    <mergeCell ref="O87:P87"/>
    <mergeCell ref="O88:P88"/>
    <mergeCell ref="O89:P89"/>
    <mergeCell ref="B73:J73"/>
    <mergeCell ref="O69:P69"/>
    <mergeCell ref="K62:M62"/>
    <mergeCell ref="N62:P62"/>
    <mergeCell ref="K63:M63"/>
    <mergeCell ref="N63:P63"/>
    <mergeCell ref="K64:M64"/>
    <mergeCell ref="N64:P64"/>
    <mergeCell ref="B70:J70"/>
    <mergeCell ref="B71:J71"/>
    <mergeCell ref="K59:M59"/>
    <mergeCell ref="N59:P59"/>
    <mergeCell ref="N50:O50"/>
    <mergeCell ref="B45:O45"/>
    <mergeCell ref="B46:O46"/>
    <mergeCell ref="B52:I52"/>
    <mergeCell ref="J50:K50"/>
    <mergeCell ref="N52:O52"/>
    <mergeCell ref="N53:O53"/>
    <mergeCell ref="B50:I50"/>
    <mergeCell ref="B72:J72"/>
    <mergeCell ref="K60:M60"/>
    <mergeCell ref="O72:P72"/>
    <mergeCell ref="N60:P60"/>
    <mergeCell ref="K61:M61"/>
    <mergeCell ref="N61:P61"/>
    <mergeCell ref="H62:J62"/>
    <mergeCell ref="O68:P68"/>
    <mergeCell ref="A12:O12"/>
    <mergeCell ref="E15:L15"/>
    <mergeCell ref="E18:L18"/>
    <mergeCell ref="A34:O34"/>
    <mergeCell ref="B35:O35"/>
    <mergeCell ref="B44:O44"/>
    <mergeCell ref="B28:P28"/>
    <mergeCell ref="B29:P29"/>
    <mergeCell ref="B30:P30"/>
    <mergeCell ref="A24:O24"/>
    <mergeCell ref="F20:O21"/>
    <mergeCell ref="B36:O36"/>
    <mergeCell ref="B31:Q31"/>
    <mergeCell ref="B39:O39"/>
    <mergeCell ref="B37:O37"/>
    <mergeCell ref="B53:I53"/>
    <mergeCell ref="B27:P27"/>
    <mergeCell ref="B32:P32"/>
    <mergeCell ref="J52:K52"/>
    <mergeCell ref="B51:I51"/>
    <mergeCell ref="B54:I54"/>
    <mergeCell ref="B55:I55"/>
    <mergeCell ref="B38:O38"/>
    <mergeCell ref="L52:M52"/>
    <mergeCell ref="J51:K51"/>
    <mergeCell ref="N51:O51"/>
    <mergeCell ref="B43:O43"/>
    <mergeCell ref="J54:K54"/>
    <mergeCell ref="J55:K55"/>
    <mergeCell ref="A59:G59"/>
    <mergeCell ref="A60:G60"/>
    <mergeCell ref="A61:G61"/>
    <mergeCell ref="H59:J59"/>
    <mergeCell ref="A62:G62"/>
    <mergeCell ref="A63:G63"/>
    <mergeCell ref="H60:J60"/>
    <mergeCell ref="B80:J80"/>
    <mergeCell ref="B81:J81"/>
    <mergeCell ref="B82:J82"/>
    <mergeCell ref="B83:J83"/>
    <mergeCell ref="B84:J84"/>
    <mergeCell ref="A64:G64"/>
    <mergeCell ref="B68:J68"/>
    <mergeCell ref="B69:J69"/>
    <mergeCell ref="B78:J78"/>
    <mergeCell ref="B77:J77"/>
    <mergeCell ref="B110:J110"/>
    <mergeCell ref="B111:J111"/>
    <mergeCell ref="B112:J112"/>
    <mergeCell ref="B113:J113"/>
    <mergeCell ref="B101:J101"/>
    <mergeCell ref="B103:J103"/>
    <mergeCell ref="B104:J104"/>
    <mergeCell ref="B105:J105"/>
    <mergeCell ref="B99:J99"/>
    <mergeCell ref="L50:M50"/>
    <mergeCell ref="L53:M53"/>
    <mergeCell ref="L54:M54"/>
    <mergeCell ref="L55:M55"/>
    <mergeCell ref="L51:M51"/>
    <mergeCell ref="B94:J94"/>
    <mergeCell ref="B92:J92"/>
    <mergeCell ref="B76:J76"/>
    <mergeCell ref="H64:J64"/>
    <mergeCell ref="B93:J93"/>
    <mergeCell ref="B79:J79"/>
    <mergeCell ref="B108:J108"/>
    <mergeCell ref="B109:J109"/>
    <mergeCell ref="B100:J100"/>
    <mergeCell ref="B85:J85"/>
    <mergeCell ref="B86:J86"/>
    <mergeCell ref="B87:J87"/>
    <mergeCell ref="B88:J88"/>
    <mergeCell ref="B96:J96"/>
    <mergeCell ref="B97:J97"/>
    <mergeCell ref="B98:J98"/>
    <mergeCell ref="B124:J124"/>
    <mergeCell ref="B114:J114"/>
    <mergeCell ref="B115:J115"/>
    <mergeCell ref="B116:J116"/>
    <mergeCell ref="B117:J117"/>
    <mergeCell ref="B118:J118"/>
    <mergeCell ref="B106:J106"/>
    <mergeCell ref="B107:J107"/>
    <mergeCell ref="B126:J126"/>
    <mergeCell ref="O114:P114"/>
    <mergeCell ref="O115:P115"/>
    <mergeCell ref="O116:P116"/>
    <mergeCell ref="O117:P117"/>
    <mergeCell ref="O118:P118"/>
    <mergeCell ref="O119:P119"/>
    <mergeCell ref="B119:J119"/>
    <mergeCell ref="B120:J120"/>
    <mergeCell ref="B121:J121"/>
    <mergeCell ref="O120:P120"/>
    <mergeCell ref="O121:P121"/>
    <mergeCell ref="O124:P124"/>
    <mergeCell ref="O125:P125"/>
    <mergeCell ref="O126:P126"/>
    <mergeCell ref="B122:J122"/>
    <mergeCell ref="B123:J123"/>
    <mergeCell ref="O122:P122"/>
    <mergeCell ref="O123:P123"/>
    <mergeCell ref="B125:J125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4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6.57421875" style="0" customWidth="1"/>
    <col min="2" max="2" width="11.00390625" style="0" customWidth="1"/>
    <col min="4" max="4" width="10.421875" style="0" customWidth="1"/>
    <col min="11" max="11" width="5.8515625" style="0" customWidth="1"/>
    <col min="12" max="12" width="12.140625" style="0" customWidth="1"/>
    <col min="13" max="13" width="7.28125" style="0" customWidth="1"/>
    <col min="14" max="14" width="6.57421875" style="0" customWidth="1"/>
    <col min="15" max="15" width="10.8515625" style="0" customWidth="1"/>
    <col min="16" max="16" width="11.7109375" style="0" customWidth="1"/>
    <col min="17" max="17" width="9.140625" style="0" hidden="1" customWidth="1"/>
    <col min="18" max="18" width="14.7109375" style="0" customWidth="1"/>
  </cols>
  <sheetData>
    <row r="1" spans="13:15" ht="12.75">
      <c r="M1" s="58" t="s">
        <v>267</v>
      </c>
      <c r="N1" s="58"/>
      <c r="O1" s="58"/>
    </row>
    <row r="2" spans="13:15" ht="12.75">
      <c r="M2" s="58" t="s">
        <v>268</v>
      </c>
      <c r="N2" s="58"/>
      <c r="O2" s="58"/>
    </row>
    <row r="3" spans="13:18" ht="12.75" customHeight="1">
      <c r="M3" s="323" t="s">
        <v>323</v>
      </c>
      <c r="N3" s="323"/>
      <c r="O3" s="323"/>
      <c r="P3" s="323"/>
      <c r="Q3" s="323"/>
      <c r="R3" s="323"/>
    </row>
    <row r="4" spans="13:17" ht="12.75">
      <c r="M4" s="80"/>
      <c r="N4" s="80"/>
      <c r="O4" s="80"/>
      <c r="P4" s="80"/>
      <c r="Q4" s="80"/>
    </row>
    <row r="5" spans="1:17" ht="18.75">
      <c r="A5" s="2"/>
      <c r="B5" s="2"/>
      <c r="C5" s="2"/>
      <c r="D5" s="2"/>
      <c r="E5" s="2"/>
      <c r="F5" s="2"/>
      <c r="G5" s="2"/>
      <c r="H5" s="2"/>
      <c r="I5" s="106" t="s">
        <v>20</v>
      </c>
      <c r="J5" s="106"/>
      <c r="K5" s="106"/>
      <c r="L5" s="106"/>
      <c r="M5" s="106"/>
      <c r="N5" s="106"/>
      <c r="O5" s="106"/>
      <c r="P5" s="107"/>
      <c r="Q5" s="35"/>
    </row>
    <row r="6" spans="1:17" ht="18.75">
      <c r="A6" s="2"/>
      <c r="B6" s="2"/>
      <c r="C6" s="2"/>
      <c r="D6" s="2"/>
      <c r="E6" s="2"/>
      <c r="F6" s="2"/>
      <c r="G6" s="2"/>
      <c r="H6" s="2"/>
      <c r="I6" s="106" t="s">
        <v>478</v>
      </c>
      <c r="J6" s="106"/>
      <c r="K6" s="106"/>
      <c r="L6" s="106"/>
      <c r="M6" s="106"/>
      <c r="N6" s="106"/>
      <c r="O6" s="106"/>
      <c r="P6" s="107"/>
      <c r="Q6" s="35"/>
    </row>
    <row r="7" spans="1:17" ht="18.75">
      <c r="A7" s="2"/>
      <c r="B7" s="2"/>
      <c r="C7" s="2"/>
      <c r="D7" s="2"/>
      <c r="E7" s="2"/>
      <c r="F7" s="2"/>
      <c r="G7" s="2"/>
      <c r="H7" s="2"/>
      <c r="I7" s="102" t="s">
        <v>516</v>
      </c>
      <c r="J7" s="106"/>
      <c r="K7" s="106"/>
      <c r="L7" s="106"/>
      <c r="M7" s="106"/>
      <c r="N7" s="106"/>
      <c r="O7" s="106"/>
      <c r="P7" s="107"/>
      <c r="Q7" s="35"/>
    </row>
    <row r="8" spans="1:17" ht="15">
      <c r="A8" s="2"/>
      <c r="B8" s="2"/>
      <c r="C8" s="2"/>
      <c r="D8" s="2"/>
      <c r="E8" s="2"/>
      <c r="F8" s="2"/>
      <c r="G8" s="2"/>
      <c r="H8" s="2"/>
      <c r="I8" s="3"/>
      <c r="J8" s="3"/>
      <c r="K8" s="46"/>
      <c r="L8" s="46"/>
      <c r="M8" s="46"/>
      <c r="N8" s="46"/>
      <c r="O8" s="46"/>
      <c r="P8" s="46"/>
      <c r="Q8" s="35"/>
    </row>
    <row r="9" spans="1:17" ht="15">
      <c r="A9" s="2"/>
      <c r="B9" s="2"/>
      <c r="C9" s="2"/>
      <c r="D9" s="2"/>
      <c r="E9" s="2"/>
      <c r="F9" s="2"/>
      <c r="G9" s="2"/>
      <c r="H9" s="2"/>
      <c r="I9" s="3"/>
      <c r="J9" s="3"/>
      <c r="K9" s="46"/>
      <c r="L9" s="46"/>
      <c r="M9" s="46"/>
      <c r="N9" s="46"/>
      <c r="O9" s="46"/>
      <c r="P9" s="46"/>
      <c r="Q9" s="35"/>
    </row>
    <row r="10" spans="1:17" ht="15">
      <c r="A10" s="3"/>
      <c r="B10" s="3"/>
      <c r="C10" s="3"/>
      <c r="D10" s="4"/>
      <c r="E10" s="3"/>
      <c r="F10" s="3"/>
      <c r="G10" s="3"/>
      <c r="H10" s="3"/>
      <c r="I10" s="3"/>
      <c r="J10" s="3"/>
      <c r="K10" s="46"/>
      <c r="L10" s="46"/>
      <c r="M10" s="46"/>
      <c r="N10" s="46"/>
      <c r="O10" s="46"/>
      <c r="P10" s="46"/>
      <c r="Q10" s="35"/>
    </row>
    <row r="11" spans="1:15" ht="15">
      <c r="A11" s="5"/>
      <c r="B11" s="5"/>
      <c r="C11" s="5"/>
      <c r="D11" s="4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8">
      <c r="A12" s="328" t="s">
        <v>23</v>
      </c>
      <c r="B12" s="328"/>
      <c r="C12" s="328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</row>
    <row r="13" spans="1:16" ht="18">
      <c r="A13" s="328" t="s">
        <v>315</v>
      </c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</row>
    <row r="14" spans="1:15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5.75">
      <c r="A15" s="6" t="s">
        <v>0</v>
      </c>
      <c r="B15" s="61" t="s">
        <v>290</v>
      </c>
      <c r="C15" s="91"/>
      <c r="D15" s="61"/>
      <c r="E15" s="329" t="s">
        <v>47</v>
      </c>
      <c r="F15" s="329"/>
      <c r="G15" s="329"/>
      <c r="H15" s="329"/>
      <c r="I15" s="329"/>
      <c r="J15" s="329"/>
      <c r="K15" s="329"/>
      <c r="L15" s="329"/>
      <c r="M15" s="13"/>
      <c r="N15" s="13"/>
      <c r="O15" s="13"/>
    </row>
    <row r="16" spans="1:15" ht="15">
      <c r="A16" s="6" t="s">
        <v>330</v>
      </c>
      <c r="B16" s="6"/>
      <c r="C16" s="6"/>
      <c r="D16" s="6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">
      <c r="A17" s="6"/>
      <c r="B17" s="6"/>
      <c r="C17" s="6"/>
      <c r="D17" s="6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5.75">
      <c r="A18" s="14" t="s">
        <v>48</v>
      </c>
      <c r="B18" s="61" t="s">
        <v>291</v>
      </c>
      <c r="C18" s="91"/>
      <c r="D18" s="61"/>
      <c r="E18" s="329" t="s">
        <v>47</v>
      </c>
      <c r="F18" s="329"/>
      <c r="G18" s="329"/>
      <c r="H18" s="329"/>
      <c r="I18" s="329"/>
      <c r="J18" s="329"/>
      <c r="K18" s="329"/>
      <c r="L18" s="329"/>
      <c r="M18" s="13"/>
      <c r="N18" s="13"/>
      <c r="O18" s="13"/>
    </row>
    <row r="19" spans="1:15" ht="15">
      <c r="A19" s="6" t="s">
        <v>339</v>
      </c>
      <c r="B19" s="6"/>
      <c r="C19" s="6"/>
      <c r="D19" s="4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5">
      <c r="A20" s="6"/>
      <c r="B20" s="6"/>
      <c r="C20" s="6"/>
      <c r="D20" s="4"/>
      <c r="E20" s="3"/>
      <c r="F20" s="444" t="s">
        <v>262</v>
      </c>
      <c r="G20" s="270"/>
      <c r="H20" s="270"/>
      <c r="I20" s="270"/>
      <c r="J20" s="270"/>
      <c r="K20" s="270"/>
      <c r="L20" s="270"/>
      <c r="M20" s="270"/>
      <c r="N20" s="270"/>
      <c r="O20" s="270"/>
    </row>
    <row r="21" spans="1:15" ht="15.75">
      <c r="A21" s="6" t="s">
        <v>24</v>
      </c>
      <c r="B21" s="15" t="s">
        <v>255</v>
      </c>
      <c r="C21" s="15" t="s">
        <v>230</v>
      </c>
      <c r="D21" s="15"/>
      <c r="E21" s="15"/>
      <c r="F21" s="445"/>
      <c r="G21" s="445"/>
      <c r="H21" s="445"/>
      <c r="I21" s="445"/>
      <c r="J21" s="445"/>
      <c r="K21" s="445"/>
      <c r="L21" s="445"/>
      <c r="M21" s="445"/>
      <c r="N21" s="445"/>
      <c r="O21" s="445"/>
    </row>
    <row r="22" spans="1:15" ht="15">
      <c r="A22" s="6" t="s">
        <v>331</v>
      </c>
      <c r="B22" s="6"/>
      <c r="C22" s="6"/>
      <c r="D22" s="4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30" customHeight="1">
      <c r="A24" s="330" t="s">
        <v>504</v>
      </c>
      <c r="B24" s="330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</row>
    <row r="25" spans="1:15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5">
      <c r="A26" s="8" t="s">
        <v>25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6" ht="15">
      <c r="A27" s="2">
        <v>1</v>
      </c>
      <c r="B27" s="326" t="s">
        <v>386</v>
      </c>
      <c r="C27" s="331"/>
      <c r="D27" s="331"/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>
      <c r="A28" s="2">
        <v>2</v>
      </c>
      <c r="B28" s="326" t="s">
        <v>387</v>
      </c>
      <c r="C28" s="331"/>
      <c r="D28" s="331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</row>
    <row r="29" spans="1:16" ht="15">
      <c r="A29" s="2">
        <v>3</v>
      </c>
      <c r="B29" s="332" t="s">
        <v>362</v>
      </c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</row>
    <row r="30" spans="1:17" ht="30" customHeight="1">
      <c r="A30" s="66">
        <v>4</v>
      </c>
      <c r="B30" s="330" t="s">
        <v>447</v>
      </c>
      <c r="C30" s="333"/>
      <c r="D30" s="333"/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333"/>
      <c r="P30" s="333"/>
      <c r="Q30" s="333"/>
    </row>
    <row r="31" spans="1:16" ht="37.5" customHeight="1">
      <c r="A31" s="66">
        <v>5</v>
      </c>
      <c r="B31" s="326" t="str">
        <f>'ДНЗ 1010'!$B$32</f>
        <v>Рішення сесії  від 05.03.2019 №1354; Рішення сесії від 21.05.2019 №1526; Рішення бюджетної комісії від  31.05.2019 №68; Рішеня бюджетної комісії від 31.05.2019 №70; Рішення сесії від 13.06. 2019 №1580</v>
      </c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</row>
    <row r="32" spans="1:16" ht="12" customHeight="1">
      <c r="A32" s="66"/>
      <c r="B32" s="17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pans="1:16" ht="21" customHeight="1" thickBot="1">
      <c r="A33" s="435" t="s">
        <v>340</v>
      </c>
      <c r="B33" s="436"/>
      <c r="C33" s="436"/>
      <c r="D33" s="436"/>
      <c r="E33" s="436"/>
      <c r="F33" s="436"/>
      <c r="G33" s="436"/>
      <c r="H33" s="436"/>
      <c r="I33" s="436"/>
      <c r="J33" s="436"/>
      <c r="K33" s="436"/>
      <c r="L33" s="436"/>
      <c r="M33" s="436"/>
      <c r="N33" s="436"/>
      <c r="O33" s="436"/>
      <c r="P33" s="436"/>
    </row>
    <row r="34" spans="1:16" ht="22.5" customHeight="1" thickBot="1">
      <c r="A34" s="27" t="s">
        <v>84</v>
      </c>
      <c r="B34" s="437" t="s">
        <v>352</v>
      </c>
      <c r="C34" s="437"/>
      <c r="D34" s="437"/>
      <c r="E34" s="437"/>
      <c r="F34" s="437"/>
      <c r="G34" s="437"/>
      <c r="H34" s="437"/>
      <c r="I34" s="437"/>
      <c r="J34" s="437"/>
      <c r="K34" s="437"/>
      <c r="L34" s="438"/>
      <c r="M34" s="438"/>
      <c r="N34" s="438"/>
      <c r="O34" s="439"/>
      <c r="P34" s="39"/>
    </row>
    <row r="35" spans="1:16" ht="18" customHeight="1">
      <c r="A35" s="82">
        <v>1</v>
      </c>
      <c r="B35" s="446" t="s">
        <v>413</v>
      </c>
      <c r="C35" s="447"/>
      <c r="D35" s="447"/>
      <c r="E35" s="447"/>
      <c r="F35" s="447"/>
      <c r="G35" s="447"/>
      <c r="H35" s="447"/>
      <c r="I35" s="447"/>
      <c r="J35" s="447"/>
      <c r="K35" s="447"/>
      <c r="L35" s="447"/>
      <c r="M35" s="447"/>
      <c r="N35" s="447"/>
      <c r="O35" s="448"/>
      <c r="P35" s="39"/>
    </row>
    <row r="36" spans="1:16" ht="14.25" customHeight="1">
      <c r="A36" s="68"/>
      <c r="B36" s="312"/>
      <c r="C36" s="233"/>
      <c r="D36" s="233"/>
      <c r="E36" s="233"/>
      <c r="F36" s="233"/>
      <c r="G36" s="233"/>
      <c r="H36" s="233"/>
      <c r="I36" s="233"/>
      <c r="J36" s="233"/>
      <c r="K36" s="233"/>
      <c r="L36" s="232"/>
      <c r="M36" s="232"/>
      <c r="N36" s="232"/>
      <c r="O36" s="232"/>
      <c r="P36" s="39"/>
    </row>
    <row r="37" spans="1:16" ht="13.5" customHeight="1" hidden="1">
      <c r="A37" s="68"/>
      <c r="B37" s="312"/>
      <c r="C37" s="233"/>
      <c r="D37" s="233"/>
      <c r="E37" s="233"/>
      <c r="F37" s="233"/>
      <c r="G37" s="233"/>
      <c r="H37" s="233"/>
      <c r="I37" s="233"/>
      <c r="J37" s="233"/>
      <c r="K37" s="233"/>
      <c r="L37" s="232"/>
      <c r="M37" s="232"/>
      <c r="N37" s="232"/>
      <c r="O37" s="232"/>
      <c r="P37" s="39"/>
    </row>
    <row r="38" spans="1:15" ht="24.75" customHeight="1">
      <c r="A38" s="8" t="s">
        <v>440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ht="8.25" customHeight="1"/>
    <row r="40" spans="1:3" ht="16.5" thickBot="1">
      <c r="A40" s="3" t="s">
        <v>325</v>
      </c>
      <c r="B40" s="1"/>
      <c r="C40" s="1"/>
    </row>
    <row r="41" spans="1:15" ht="13.5" thickBot="1">
      <c r="A41" s="27" t="s">
        <v>84</v>
      </c>
      <c r="B41" s="277" t="s">
        <v>316</v>
      </c>
      <c r="C41" s="278"/>
      <c r="D41" s="278"/>
      <c r="E41" s="278"/>
      <c r="F41" s="278"/>
      <c r="G41" s="278"/>
      <c r="H41" s="278"/>
      <c r="I41" s="278"/>
      <c r="J41" s="278"/>
      <c r="K41" s="278"/>
      <c r="L41" s="279"/>
      <c r="M41" s="279"/>
      <c r="N41" s="279"/>
      <c r="O41" s="280"/>
    </row>
    <row r="42" spans="1:15" ht="12.75">
      <c r="A42" s="82">
        <v>1</v>
      </c>
      <c r="B42" s="450" t="s">
        <v>441</v>
      </c>
      <c r="C42" s="451"/>
      <c r="D42" s="451"/>
      <c r="E42" s="451"/>
      <c r="F42" s="451"/>
      <c r="G42" s="451"/>
      <c r="H42" s="451"/>
      <c r="I42" s="451"/>
      <c r="J42" s="451"/>
      <c r="K42" s="451"/>
      <c r="L42" s="451"/>
      <c r="M42" s="451"/>
      <c r="N42" s="451"/>
      <c r="O42" s="452"/>
    </row>
    <row r="43" spans="1:15" ht="12.75">
      <c r="A43" s="68">
        <v>2</v>
      </c>
      <c r="B43" s="284" t="s">
        <v>427</v>
      </c>
      <c r="C43" s="285"/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6"/>
    </row>
    <row r="44" spans="1:15" ht="12.75">
      <c r="A44" s="68"/>
      <c r="B44" s="312"/>
      <c r="C44" s="233"/>
      <c r="D44" s="233"/>
      <c r="E44" s="233"/>
      <c r="F44" s="233"/>
      <c r="G44" s="233"/>
      <c r="H44" s="233"/>
      <c r="I44" s="233"/>
      <c r="J44" s="233"/>
      <c r="K44" s="233"/>
      <c r="L44" s="232"/>
      <c r="M44" s="232"/>
      <c r="N44" s="232"/>
      <c r="O44" s="232"/>
    </row>
    <row r="45" spans="1:15" ht="12.75" hidden="1">
      <c r="A45" s="68"/>
      <c r="B45" s="312"/>
      <c r="C45" s="233"/>
      <c r="D45" s="233"/>
      <c r="E45" s="233"/>
      <c r="F45" s="233"/>
      <c r="G45" s="233"/>
      <c r="H45" s="233"/>
      <c r="I45" s="233"/>
      <c r="J45" s="233"/>
      <c r="K45" s="233"/>
      <c r="L45" s="232"/>
      <c r="M45" s="232"/>
      <c r="N45" s="232"/>
      <c r="O45" s="232"/>
    </row>
    <row r="46" spans="1:15" ht="12.75" hidden="1">
      <c r="A46" s="22"/>
      <c r="B46" s="312"/>
      <c r="C46" s="233"/>
      <c r="D46" s="233"/>
      <c r="E46" s="233"/>
      <c r="F46" s="233"/>
      <c r="G46" s="233"/>
      <c r="H46" s="233"/>
      <c r="I46" s="233"/>
      <c r="J46" s="233"/>
      <c r="K46" s="233"/>
      <c r="L46" s="232"/>
      <c r="M46" s="232"/>
      <c r="N46" s="232"/>
      <c r="O46" s="232"/>
    </row>
    <row r="47" spans="4:15" ht="12.75"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5">
      <c r="A48" s="3" t="s">
        <v>341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ht="6" customHeight="1" thickBot="1"/>
    <row r="50" spans="1:16" ht="27.75" customHeight="1" thickBot="1">
      <c r="A50" s="27" t="s">
        <v>84</v>
      </c>
      <c r="B50" s="263" t="s">
        <v>87</v>
      </c>
      <c r="C50" s="264"/>
      <c r="D50" s="264"/>
      <c r="E50" s="264"/>
      <c r="F50" s="264"/>
      <c r="G50" s="264"/>
      <c r="H50" s="264"/>
      <c r="I50" s="304"/>
      <c r="J50" s="263" t="s">
        <v>90</v>
      </c>
      <c r="K50" s="304"/>
      <c r="L50" s="71" t="s">
        <v>85</v>
      </c>
      <c r="M50" s="261" t="s">
        <v>9</v>
      </c>
      <c r="N50" s="334"/>
      <c r="O50" s="453"/>
      <c r="P50" s="454"/>
    </row>
    <row r="51" spans="1:16" ht="12.75">
      <c r="A51" s="21">
        <v>1</v>
      </c>
      <c r="B51" s="301">
        <v>2</v>
      </c>
      <c r="C51" s="267"/>
      <c r="D51" s="267"/>
      <c r="E51" s="267"/>
      <c r="F51" s="267"/>
      <c r="G51" s="267"/>
      <c r="H51" s="267"/>
      <c r="I51" s="268"/>
      <c r="J51" s="301">
        <v>3</v>
      </c>
      <c r="K51" s="268"/>
      <c r="L51" s="21">
        <v>4</v>
      </c>
      <c r="M51" s="260">
        <v>5</v>
      </c>
      <c r="N51" s="260"/>
      <c r="O51" s="454"/>
      <c r="P51" s="454"/>
    </row>
    <row r="52" spans="1:16" ht="26.25" customHeight="1">
      <c r="A52" s="22">
        <v>1</v>
      </c>
      <c r="B52" s="249" t="s">
        <v>441</v>
      </c>
      <c r="C52" s="250"/>
      <c r="D52" s="250"/>
      <c r="E52" s="250"/>
      <c r="F52" s="250"/>
      <c r="G52" s="250"/>
      <c r="H52" s="250"/>
      <c r="I52" s="251"/>
      <c r="J52" s="252">
        <f>J56-J53</f>
        <v>1311432</v>
      </c>
      <c r="K52" s="299"/>
      <c r="L52" s="74"/>
      <c r="M52" s="359">
        <f>J52+L52</f>
        <v>1311432</v>
      </c>
      <c r="N52" s="233"/>
      <c r="O52" s="455"/>
      <c r="P52" s="454"/>
    </row>
    <row r="53" spans="1:16" ht="12.75" customHeight="1">
      <c r="A53" s="22">
        <v>2</v>
      </c>
      <c r="B53" s="249" t="s">
        <v>428</v>
      </c>
      <c r="C53" s="250"/>
      <c r="D53" s="250"/>
      <c r="E53" s="250"/>
      <c r="F53" s="250"/>
      <c r="G53" s="250"/>
      <c r="H53" s="250"/>
      <c r="I53" s="251"/>
      <c r="J53" s="252">
        <v>18279</v>
      </c>
      <c r="K53" s="299"/>
      <c r="L53" s="79" t="s">
        <v>322</v>
      </c>
      <c r="M53" s="359">
        <v>18279</v>
      </c>
      <c r="N53" s="233"/>
      <c r="O53" s="456"/>
      <c r="P53" s="454"/>
    </row>
    <row r="54" spans="1:16" ht="12.75" customHeight="1">
      <c r="A54" s="22"/>
      <c r="B54" s="249"/>
      <c r="C54" s="250"/>
      <c r="D54" s="250"/>
      <c r="E54" s="250"/>
      <c r="F54" s="250"/>
      <c r="G54" s="250"/>
      <c r="H54" s="250"/>
      <c r="I54" s="251"/>
      <c r="J54" s="252"/>
      <c r="K54" s="299"/>
      <c r="L54" s="79"/>
      <c r="M54" s="359">
        <f>J54+L54</f>
        <v>0</v>
      </c>
      <c r="N54" s="233"/>
      <c r="O54" s="455"/>
      <c r="P54" s="454"/>
    </row>
    <row r="55" spans="1:16" ht="14.25" customHeight="1" hidden="1">
      <c r="A55" s="22"/>
      <c r="B55" s="308"/>
      <c r="C55" s="309"/>
      <c r="D55" s="309"/>
      <c r="E55" s="309"/>
      <c r="F55" s="309"/>
      <c r="G55" s="309"/>
      <c r="H55" s="309"/>
      <c r="I55" s="310"/>
      <c r="J55" s="252"/>
      <c r="K55" s="299"/>
      <c r="L55" s="79"/>
      <c r="M55" s="359">
        <f>J55+L55</f>
        <v>0</v>
      </c>
      <c r="N55" s="233"/>
      <c r="O55" s="455"/>
      <c r="P55" s="454"/>
    </row>
    <row r="56" spans="1:16" ht="12.75">
      <c r="A56" s="22"/>
      <c r="B56" s="249" t="s">
        <v>107</v>
      </c>
      <c r="C56" s="250"/>
      <c r="D56" s="250"/>
      <c r="E56" s="250"/>
      <c r="F56" s="250"/>
      <c r="G56" s="250"/>
      <c r="H56" s="250"/>
      <c r="I56" s="251"/>
      <c r="J56" s="252">
        <v>1329711</v>
      </c>
      <c r="K56" s="299"/>
      <c r="L56" s="79"/>
      <c r="M56" s="359">
        <f>J56+L56</f>
        <v>1329711</v>
      </c>
      <c r="N56" s="233"/>
      <c r="O56" s="455"/>
      <c r="P56" s="454"/>
    </row>
    <row r="58" ht="15">
      <c r="A58" s="3" t="s">
        <v>342</v>
      </c>
    </row>
    <row r="59" ht="13.5" thickBot="1"/>
    <row r="60" spans="1:16" ht="13.5" customHeight="1" thickBot="1">
      <c r="A60" s="302" t="s">
        <v>318</v>
      </c>
      <c r="B60" s="303"/>
      <c r="C60" s="303"/>
      <c r="D60" s="303"/>
      <c r="E60" s="303"/>
      <c r="F60" s="264"/>
      <c r="G60" s="304"/>
      <c r="H60" s="277" t="s">
        <v>90</v>
      </c>
      <c r="I60" s="278"/>
      <c r="J60" s="278"/>
      <c r="K60" s="277" t="s">
        <v>85</v>
      </c>
      <c r="L60" s="278"/>
      <c r="M60" s="278"/>
      <c r="N60" s="277" t="s">
        <v>9</v>
      </c>
      <c r="O60" s="278"/>
      <c r="P60" s="336"/>
    </row>
    <row r="61" spans="1:16" ht="12.75">
      <c r="A61" s="249" t="s">
        <v>91</v>
      </c>
      <c r="B61" s="250"/>
      <c r="C61" s="250"/>
      <c r="D61" s="250"/>
      <c r="E61" s="250"/>
      <c r="F61" s="250"/>
      <c r="G61" s="251"/>
      <c r="H61" s="232"/>
      <c r="I61" s="232"/>
      <c r="J61" s="232"/>
      <c r="K61" s="232"/>
      <c r="L61" s="232"/>
      <c r="M61" s="232"/>
      <c r="N61" s="232"/>
      <c r="O61" s="232"/>
      <c r="P61" s="232"/>
    </row>
    <row r="62" spans="1:16" ht="12.75">
      <c r="A62" s="249" t="s">
        <v>11</v>
      </c>
      <c r="B62" s="250"/>
      <c r="C62" s="250"/>
      <c r="D62" s="250"/>
      <c r="E62" s="250"/>
      <c r="F62" s="250"/>
      <c r="G62" s="251"/>
      <c r="H62" s="232"/>
      <c r="I62" s="232"/>
      <c r="J62" s="232"/>
      <c r="K62" s="232"/>
      <c r="L62" s="232"/>
      <c r="M62" s="232"/>
      <c r="N62" s="232"/>
      <c r="O62" s="232"/>
      <c r="P62" s="232"/>
    </row>
    <row r="63" spans="1:16" ht="12.75">
      <c r="A63" s="249" t="s">
        <v>92</v>
      </c>
      <c r="B63" s="250"/>
      <c r="C63" s="250"/>
      <c r="D63" s="250"/>
      <c r="E63" s="250"/>
      <c r="F63" s="250"/>
      <c r="G63" s="251"/>
      <c r="H63" s="232"/>
      <c r="I63" s="232"/>
      <c r="J63" s="232"/>
      <c r="K63" s="232"/>
      <c r="L63" s="232"/>
      <c r="M63" s="232"/>
      <c r="N63" s="232"/>
      <c r="O63" s="232"/>
      <c r="P63" s="232"/>
    </row>
    <row r="64" spans="1:16" ht="12.75">
      <c r="A64" s="249" t="s">
        <v>9</v>
      </c>
      <c r="B64" s="250"/>
      <c r="C64" s="250"/>
      <c r="D64" s="250"/>
      <c r="E64" s="250"/>
      <c r="F64" s="250"/>
      <c r="G64" s="251"/>
      <c r="H64" s="232"/>
      <c r="I64" s="232"/>
      <c r="J64" s="232"/>
      <c r="K64" s="232"/>
      <c r="L64" s="232"/>
      <c r="M64" s="232"/>
      <c r="N64" s="232"/>
      <c r="O64" s="232"/>
      <c r="P64" s="232"/>
    </row>
    <row r="66" ht="15">
      <c r="A66" s="3" t="s">
        <v>329</v>
      </c>
    </row>
    <row r="67" ht="13.5" thickBot="1"/>
    <row r="68" spans="1:16" ht="26.25" thickBot="1">
      <c r="A68" s="27" t="s">
        <v>94</v>
      </c>
      <c r="B68" s="305" t="s">
        <v>95</v>
      </c>
      <c r="C68" s="303"/>
      <c r="D68" s="303"/>
      <c r="E68" s="303"/>
      <c r="F68" s="303"/>
      <c r="G68" s="303"/>
      <c r="H68" s="303"/>
      <c r="I68" s="314"/>
      <c r="J68" s="305" t="s">
        <v>12</v>
      </c>
      <c r="K68" s="314"/>
      <c r="L68" s="71" t="s">
        <v>13</v>
      </c>
      <c r="M68" s="313" t="s">
        <v>90</v>
      </c>
      <c r="N68" s="314"/>
      <c r="O68" s="75" t="s">
        <v>85</v>
      </c>
      <c r="P68" s="85" t="s">
        <v>9</v>
      </c>
    </row>
    <row r="69" spans="1:16" ht="12.75">
      <c r="A69" s="18">
        <v>1</v>
      </c>
      <c r="B69" s="260">
        <v>2</v>
      </c>
      <c r="C69" s="260"/>
      <c r="D69" s="260"/>
      <c r="E69" s="260"/>
      <c r="F69" s="260"/>
      <c r="G69" s="260"/>
      <c r="H69" s="260"/>
      <c r="I69" s="260"/>
      <c r="J69" s="260">
        <v>3</v>
      </c>
      <c r="K69" s="260"/>
      <c r="L69" s="18">
        <v>4</v>
      </c>
      <c r="M69" s="465">
        <v>5</v>
      </c>
      <c r="N69" s="465"/>
      <c r="O69" s="18">
        <v>6</v>
      </c>
      <c r="P69" s="18">
        <v>7</v>
      </c>
    </row>
    <row r="70" spans="1:16" ht="12.75">
      <c r="A70" s="12"/>
      <c r="B70" s="449" t="s">
        <v>152</v>
      </c>
      <c r="C70" s="441"/>
      <c r="D70" s="441"/>
      <c r="E70" s="441"/>
      <c r="F70" s="441"/>
      <c r="G70" s="441"/>
      <c r="H70" s="441"/>
      <c r="I70" s="441"/>
      <c r="J70" s="457"/>
      <c r="K70" s="233"/>
      <c r="L70" s="11"/>
      <c r="M70" s="325"/>
      <c r="N70" s="325"/>
      <c r="O70" s="11"/>
      <c r="P70" s="11"/>
    </row>
    <row r="71" spans="1:16" ht="12.75" customHeight="1">
      <c r="A71" s="12"/>
      <c r="B71" s="347" t="s">
        <v>441</v>
      </c>
      <c r="C71" s="441"/>
      <c r="D71" s="441"/>
      <c r="E71" s="441"/>
      <c r="F71" s="441"/>
      <c r="G71" s="441"/>
      <c r="H71" s="441"/>
      <c r="I71" s="441"/>
      <c r="J71" s="312" t="s">
        <v>57</v>
      </c>
      <c r="K71" s="233"/>
      <c r="L71" s="11"/>
      <c r="M71" s="463">
        <f>M52</f>
        <v>1311432</v>
      </c>
      <c r="N71" s="325"/>
      <c r="O71" s="78"/>
      <c r="P71" s="78">
        <f>M71+O71</f>
        <v>1311432</v>
      </c>
    </row>
    <row r="72" spans="1:16" ht="12.75">
      <c r="A72" s="12">
        <v>1</v>
      </c>
      <c r="B72" s="449" t="s">
        <v>442</v>
      </c>
      <c r="C72" s="441"/>
      <c r="D72" s="441"/>
      <c r="E72" s="441"/>
      <c r="F72" s="441"/>
      <c r="G72" s="441"/>
      <c r="H72" s="441"/>
      <c r="I72" s="441"/>
      <c r="J72" s="457"/>
      <c r="K72" s="233"/>
      <c r="L72" s="11"/>
      <c r="M72" s="325"/>
      <c r="N72" s="325"/>
      <c r="O72" s="11"/>
      <c r="P72" s="78"/>
    </row>
    <row r="73" spans="1:16" ht="12.75">
      <c r="A73" s="12"/>
      <c r="B73" s="347" t="s">
        <v>59</v>
      </c>
      <c r="C73" s="441"/>
      <c r="D73" s="441"/>
      <c r="E73" s="441"/>
      <c r="F73" s="441"/>
      <c r="G73" s="441"/>
      <c r="H73" s="441"/>
      <c r="I73" s="441"/>
      <c r="J73" s="312" t="s">
        <v>58</v>
      </c>
      <c r="K73" s="233"/>
      <c r="L73" s="11"/>
      <c r="M73" s="464">
        <v>1</v>
      </c>
      <c r="N73" s="325"/>
      <c r="O73" s="77"/>
      <c r="P73" s="101">
        <f aca="true" t="shared" si="0" ref="P73:P112">M73+O73</f>
        <v>1</v>
      </c>
    </row>
    <row r="74" spans="1:16" ht="12.75">
      <c r="A74" s="12"/>
      <c r="B74" s="347" t="s">
        <v>182</v>
      </c>
      <c r="C74" s="441"/>
      <c r="D74" s="441"/>
      <c r="E74" s="441"/>
      <c r="F74" s="441"/>
      <c r="G74" s="441"/>
      <c r="H74" s="441"/>
      <c r="I74" s="441"/>
      <c r="J74" s="312" t="s">
        <v>37</v>
      </c>
      <c r="K74" s="233"/>
      <c r="L74" s="67" t="s">
        <v>39</v>
      </c>
      <c r="M74" s="464">
        <v>9</v>
      </c>
      <c r="N74" s="325"/>
      <c r="O74" s="77"/>
      <c r="P74" s="101">
        <f t="shared" si="0"/>
        <v>9</v>
      </c>
    </row>
    <row r="75" spans="1:16" ht="25.5">
      <c r="A75" s="12"/>
      <c r="B75" s="347" t="s">
        <v>74</v>
      </c>
      <c r="C75" s="441"/>
      <c r="D75" s="441"/>
      <c r="E75" s="441"/>
      <c r="F75" s="441"/>
      <c r="G75" s="441"/>
      <c r="H75" s="441"/>
      <c r="I75" s="441"/>
      <c r="J75" s="312" t="s">
        <v>41</v>
      </c>
      <c r="K75" s="233"/>
      <c r="L75" s="68" t="s">
        <v>40</v>
      </c>
      <c r="M75" s="464">
        <v>9</v>
      </c>
      <c r="N75" s="325"/>
      <c r="O75" s="77"/>
      <c r="P75" s="101">
        <f t="shared" si="0"/>
        <v>9</v>
      </c>
    </row>
    <row r="76" spans="1:16" ht="12.75">
      <c r="A76" s="12">
        <v>2</v>
      </c>
      <c r="B76" s="449" t="s">
        <v>444</v>
      </c>
      <c r="C76" s="441"/>
      <c r="D76" s="441"/>
      <c r="E76" s="441"/>
      <c r="F76" s="441"/>
      <c r="G76" s="441"/>
      <c r="H76" s="441"/>
      <c r="I76" s="441"/>
      <c r="J76" s="457"/>
      <c r="K76" s="233"/>
      <c r="L76" s="11"/>
      <c r="M76" s="325"/>
      <c r="N76" s="325"/>
      <c r="O76" s="11"/>
      <c r="P76" s="101">
        <f t="shared" si="0"/>
        <v>0</v>
      </c>
    </row>
    <row r="77" spans="1:16" ht="12.75">
      <c r="A77" s="12"/>
      <c r="B77" s="347" t="s">
        <v>60</v>
      </c>
      <c r="C77" s="441"/>
      <c r="D77" s="441"/>
      <c r="E77" s="441"/>
      <c r="F77" s="441"/>
      <c r="G77" s="441"/>
      <c r="H77" s="441"/>
      <c r="I77" s="441"/>
      <c r="J77" s="312" t="s">
        <v>58</v>
      </c>
      <c r="K77" s="233"/>
      <c r="L77" s="11"/>
      <c r="M77" s="325">
        <v>5</v>
      </c>
      <c r="N77" s="325"/>
      <c r="O77" s="11"/>
      <c r="P77" s="101">
        <f t="shared" si="0"/>
        <v>5</v>
      </c>
    </row>
    <row r="78" spans="1:16" ht="39" customHeight="1">
      <c r="A78" s="12"/>
      <c r="B78" s="405" t="s">
        <v>183</v>
      </c>
      <c r="C78" s="458"/>
      <c r="D78" s="458"/>
      <c r="E78" s="458"/>
      <c r="F78" s="458"/>
      <c r="G78" s="458"/>
      <c r="H78" s="458"/>
      <c r="I78" s="458"/>
      <c r="J78" s="368" t="s">
        <v>59</v>
      </c>
      <c r="K78" s="459"/>
      <c r="L78" s="67" t="s">
        <v>77</v>
      </c>
      <c r="M78" s="325">
        <v>13</v>
      </c>
      <c r="N78" s="325"/>
      <c r="O78" s="11"/>
      <c r="P78" s="101">
        <f t="shared" si="0"/>
        <v>13</v>
      </c>
    </row>
    <row r="79" spans="1:16" ht="12.75">
      <c r="A79" s="12">
        <v>3</v>
      </c>
      <c r="B79" s="449" t="s">
        <v>451</v>
      </c>
      <c r="C79" s="441"/>
      <c r="D79" s="441"/>
      <c r="E79" s="441"/>
      <c r="F79" s="441"/>
      <c r="G79" s="441"/>
      <c r="H79" s="441"/>
      <c r="I79" s="441"/>
      <c r="J79" s="457"/>
      <c r="K79" s="233"/>
      <c r="L79" s="11"/>
      <c r="M79" s="325"/>
      <c r="N79" s="325"/>
      <c r="O79" s="11"/>
      <c r="P79" s="101">
        <f t="shared" si="0"/>
        <v>0</v>
      </c>
    </row>
    <row r="80" spans="1:16" ht="12.75" customHeight="1">
      <c r="A80" s="12"/>
      <c r="B80" s="347" t="s">
        <v>61</v>
      </c>
      <c r="C80" s="441"/>
      <c r="D80" s="441"/>
      <c r="E80" s="441"/>
      <c r="F80" s="441"/>
      <c r="G80" s="441"/>
      <c r="H80" s="441"/>
      <c r="I80" s="441"/>
      <c r="J80" s="312" t="s">
        <v>57</v>
      </c>
      <c r="K80" s="233"/>
      <c r="L80" s="11"/>
      <c r="M80" s="325">
        <v>0</v>
      </c>
      <c r="N80" s="325"/>
      <c r="O80" s="11"/>
      <c r="P80" s="101">
        <f t="shared" si="0"/>
        <v>0</v>
      </c>
    </row>
    <row r="81" spans="1:16" ht="17.25" customHeight="1">
      <c r="A81" s="12"/>
      <c r="B81" s="347" t="s">
        <v>184</v>
      </c>
      <c r="C81" s="441"/>
      <c r="D81" s="441"/>
      <c r="E81" s="441"/>
      <c r="F81" s="441"/>
      <c r="G81" s="441"/>
      <c r="H81" s="441"/>
      <c r="I81" s="441"/>
      <c r="J81" s="312" t="s">
        <v>78</v>
      </c>
      <c r="K81" s="233"/>
      <c r="L81" s="11"/>
      <c r="M81" s="325">
        <v>9</v>
      </c>
      <c r="N81" s="325"/>
      <c r="O81" s="11"/>
      <c r="P81" s="101">
        <f t="shared" si="0"/>
        <v>9</v>
      </c>
    </row>
    <row r="82" spans="1:16" ht="15" customHeight="1">
      <c r="A82" s="12"/>
      <c r="B82" s="347" t="s">
        <v>234</v>
      </c>
      <c r="C82" s="441"/>
      <c r="D82" s="441"/>
      <c r="E82" s="441"/>
      <c r="F82" s="441"/>
      <c r="G82" s="441"/>
      <c r="H82" s="441"/>
      <c r="I82" s="441"/>
      <c r="J82" s="312" t="s">
        <v>57</v>
      </c>
      <c r="K82" s="233"/>
      <c r="L82" s="11"/>
      <c r="M82" s="325">
        <v>1333.4</v>
      </c>
      <c r="N82" s="325"/>
      <c r="O82" s="11"/>
      <c r="P82" s="38">
        <f t="shared" si="0"/>
        <v>1333.4</v>
      </c>
    </row>
    <row r="83" spans="1:16" ht="12.75">
      <c r="A83" s="12">
        <v>4</v>
      </c>
      <c r="B83" s="449" t="s">
        <v>446</v>
      </c>
      <c r="C83" s="441"/>
      <c r="D83" s="441"/>
      <c r="E83" s="441"/>
      <c r="F83" s="441"/>
      <c r="G83" s="441"/>
      <c r="H83" s="441"/>
      <c r="I83" s="441"/>
      <c r="J83" s="457"/>
      <c r="K83" s="233"/>
      <c r="L83" s="11"/>
      <c r="M83" s="325"/>
      <c r="N83" s="325"/>
      <c r="O83" s="11"/>
      <c r="P83" s="101">
        <f t="shared" si="0"/>
        <v>0</v>
      </c>
    </row>
    <row r="84" spans="1:16" ht="12.75">
      <c r="A84" s="12"/>
      <c r="B84" s="347" t="s">
        <v>62</v>
      </c>
      <c r="C84" s="441"/>
      <c r="D84" s="441"/>
      <c r="E84" s="441"/>
      <c r="F84" s="441"/>
      <c r="G84" s="441"/>
      <c r="H84" s="441"/>
      <c r="I84" s="441"/>
      <c r="J84" s="312" t="s">
        <v>42</v>
      </c>
      <c r="K84" s="233"/>
      <c r="L84" s="11"/>
      <c r="M84" s="325">
        <v>80</v>
      </c>
      <c r="N84" s="325"/>
      <c r="O84" s="11"/>
      <c r="P84" s="101">
        <f t="shared" si="0"/>
        <v>80</v>
      </c>
    </row>
    <row r="85" spans="1:16" ht="12.75" customHeight="1">
      <c r="A85" s="12"/>
      <c r="B85" s="449" t="s">
        <v>153</v>
      </c>
      <c r="C85" s="441"/>
      <c r="D85" s="441"/>
      <c r="E85" s="441"/>
      <c r="F85" s="441"/>
      <c r="G85" s="441"/>
      <c r="H85" s="441"/>
      <c r="I85" s="441"/>
      <c r="J85" s="457"/>
      <c r="K85" s="233"/>
      <c r="L85" s="11"/>
      <c r="M85" s="325"/>
      <c r="N85" s="325"/>
      <c r="O85" s="11"/>
      <c r="P85" s="101">
        <f t="shared" si="0"/>
        <v>0</v>
      </c>
    </row>
    <row r="86" spans="1:16" ht="12.75" customHeight="1">
      <c r="A86" s="12"/>
      <c r="B86" s="347" t="s">
        <v>26</v>
      </c>
      <c r="C86" s="441"/>
      <c r="D86" s="441"/>
      <c r="E86" s="441"/>
      <c r="F86" s="441"/>
      <c r="G86" s="441"/>
      <c r="H86" s="441"/>
      <c r="I86" s="441"/>
      <c r="J86" s="312" t="s">
        <v>57</v>
      </c>
      <c r="K86" s="233"/>
      <c r="L86" s="11"/>
      <c r="M86" s="463">
        <f>J53</f>
        <v>18279</v>
      </c>
      <c r="N86" s="325"/>
      <c r="O86" s="11"/>
      <c r="P86" s="101">
        <f t="shared" si="0"/>
        <v>18279</v>
      </c>
    </row>
    <row r="87" spans="1:16" ht="12.75">
      <c r="A87" s="12">
        <v>1</v>
      </c>
      <c r="B87" s="449" t="s">
        <v>442</v>
      </c>
      <c r="C87" s="441"/>
      <c r="D87" s="441"/>
      <c r="E87" s="441"/>
      <c r="F87" s="441"/>
      <c r="G87" s="441"/>
      <c r="H87" s="441"/>
      <c r="I87" s="441"/>
      <c r="J87" s="457"/>
      <c r="K87" s="233"/>
      <c r="L87" s="11"/>
      <c r="M87" s="325"/>
      <c r="N87" s="325"/>
      <c r="O87" s="11"/>
      <c r="P87" s="101">
        <f t="shared" si="0"/>
        <v>0</v>
      </c>
    </row>
    <row r="88" spans="1:16" ht="12.75" customHeight="1">
      <c r="A88" s="12"/>
      <c r="B88" s="347" t="s">
        <v>174</v>
      </c>
      <c r="C88" s="441"/>
      <c r="D88" s="441"/>
      <c r="E88" s="441"/>
      <c r="F88" s="441"/>
      <c r="G88" s="441"/>
      <c r="H88" s="441"/>
      <c r="I88" s="441"/>
      <c r="J88" s="312" t="s">
        <v>57</v>
      </c>
      <c r="K88" s="233"/>
      <c r="L88" s="11"/>
      <c r="M88" s="325">
        <f>M90+M91+M92+M93</f>
        <v>18279</v>
      </c>
      <c r="N88" s="325"/>
      <c r="O88" s="11"/>
      <c r="P88" s="101">
        <f t="shared" si="0"/>
        <v>18279</v>
      </c>
    </row>
    <row r="89" spans="1:16" ht="12.75">
      <c r="A89" s="12"/>
      <c r="B89" s="347" t="s">
        <v>156</v>
      </c>
      <c r="C89" s="441"/>
      <c r="D89" s="441"/>
      <c r="E89" s="441"/>
      <c r="F89" s="441"/>
      <c r="G89" s="441"/>
      <c r="H89" s="441"/>
      <c r="I89" s="441"/>
      <c r="J89" s="312"/>
      <c r="K89" s="233"/>
      <c r="L89" s="11"/>
      <c r="M89" s="325"/>
      <c r="N89" s="325"/>
      <c r="O89" s="11"/>
      <c r="P89" s="101">
        <f t="shared" si="0"/>
        <v>0</v>
      </c>
    </row>
    <row r="90" spans="1:16" ht="12.75" customHeight="1">
      <c r="A90" s="12"/>
      <c r="B90" s="347" t="s">
        <v>157</v>
      </c>
      <c r="C90" s="441"/>
      <c r="D90" s="441"/>
      <c r="E90" s="441"/>
      <c r="F90" s="441"/>
      <c r="G90" s="441"/>
      <c r="H90" s="441"/>
      <c r="I90" s="441"/>
      <c r="J90" s="312" t="s">
        <v>57</v>
      </c>
      <c r="K90" s="233"/>
      <c r="L90" s="11"/>
      <c r="M90" s="325">
        <v>4064</v>
      </c>
      <c r="N90" s="325"/>
      <c r="O90" s="11"/>
      <c r="P90" s="101">
        <f t="shared" si="0"/>
        <v>4064</v>
      </c>
    </row>
    <row r="91" spans="1:16" ht="12.75" customHeight="1">
      <c r="A91" s="12"/>
      <c r="B91" s="347" t="s">
        <v>158</v>
      </c>
      <c r="C91" s="441"/>
      <c r="D91" s="441"/>
      <c r="E91" s="441"/>
      <c r="F91" s="441"/>
      <c r="G91" s="441"/>
      <c r="H91" s="441"/>
      <c r="I91" s="441"/>
      <c r="J91" s="312" t="s">
        <v>57</v>
      </c>
      <c r="K91" s="233"/>
      <c r="L91" s="11"/>
      <c r="M91" s="325">
        <v>3610</v>
      </c>
      <c r="N91" s="325"/>
      <c r="O91" s="11"/>
      <c r="P91" s="101">
        <f t="shared" si="0"/>
        <v>3610</v>
      </c>
    </row>
    <row r="92" spans="1:16" ht="12.75" customHeight="1">
      <c r="A92" s="12"/>
      <c r="B92" s="347" t="s">
        <v>159</v>
      </c>
      <c r="C92" s="441"/>
      <c r="D92" s="441"/>
      <c r="E92" s="441"/>
      <c r="F92" s="441"/>
      <c r="G92" s="441"/>
      <c r="H92" s="441"/>
      <c r="I92" s="441"/>
      <c r="J92" s="312" t="s">
        <v>57</v>
      </c>
      <c r="K92" s="233"/>
      <c r="L92" s="11"/>
      <c r="M92" s="325">
        <v>10405</v>
      </c>
      <c r="N92" s="325"/>
      <c r="O92" s="11"/>
      <c r="P92" s="101">
        <f t="shared" si="0"/>
        <v>10405</v>
      </c>
    </row>
    <row r="93" spans="1:16" ht="12.75" customHeight="1">
      <c r="A93" s="12"/>
      <c r="B93" s="347" t="s">
        <v>430</v>
      </c>
      <c r="C93" s="441"/>
      <c r="D93" s="441"/>
      <c r="E93" s="441"/>
      <c r="F93" s="441"/>
      <c r="G93" s="441"/>
      <c r="H93" s="441"/>
      <c r="I93" s="441"/>
      <c r="J93" s="312" t="s">
        <v>57</v>
      </c>
      <c r="K93" s="233"/>
      <c r="L93" s="11"/>
      <c r="M93" s="325">
        <v>200</v>
      </c>
      <c r="N93" s="325"/>
      <c r="O93" s="11"/>
      <c r="P93" s="101">
        <f>M93+O93</f>
        <v>200</v>
      </c>
    </row>
    <row r="94" spans="1:16" ht="12.75" customHeight="1">
      <c r="A94" s="12"/>
      <c r="B94" s="92" t="s">
        <v>432</v>
      </c>
      <c r="C94" s="145"/>
      <c r="D94" s="145"/>
      <c r="E94" s="145"/>
      <c r="F94" s="145"/>
      <c r="G94" s="145"/>
      <c r="H94" s="145"/>
      <c r="I94" s="145"/>
      <c r="J94" s="355" t="s">
        <v>429</v>
      </c>
      <c r="K94" s="291"/>
      <c r="L94" s="11"/>
      <c r="M94" s="306"/>
      <c r="N94" s="254"/>
      <c r="O94" s="11"/>
      <c r="P94" s="101"/>
    </row>
    <row r="95" spans="1:16" ht="12.75" customHeight="1">
      <c r="A95" s="12"/>
      <c r="B95" s="347" t="s">
        <v>160</v>
      </c>
      <c r="C95" s="441"/>
      <c r="D95" s="441"/>
      <c r="E95" s="441"/>
      <c r="F95" s="441"/>
      <c r="G95" s="441"/>
      <c r="H95" s="441"/>
      <c r="I95" s="441"/>
      <c r="J95" s="312" t="s">
        <v>185</v>
      </c>
      <c r="K95" s="233"/>
      <c r="L95" s="11"/>
      <c r="M95" s="325">
        <v>67</v>
      </c>
      <c r="N95" s="325"/>
      <c r="O95" s="11"/>
      <c r="P95" s="101">
        <f t="shared" si="0"/>
        <v>67</v>
      </c>
    </row>
    <row r="96" spans="1:16" ht="12.75">
      <c r="A96" s="12">
        <v>2</v>
      </c>
      <c r="B96" s="449" t="s">
        <v>444</v>
      </c>
      <c r="C96" s="441"/>
      <c r="D96" s="441"/>
      <c r="E96" s="441"/>
      <c r="F96" s="441"/>
      <c r="G96" s="441"/>
      <c r="H96" s="441"/>
      <c r="I96" s="441"/>
      <c r="J96" s="457"/>
      <c r="K96" s="233"/>
      <c r="L96" s="11"/>
      <c r="M96" s="325"/>
      <c r="N96" s="325"/>
      <c r="O96" s="11"/>
      <c r="P96" s="101"/>
    </row>
    <row r="97" spans="1:16" ht="12.75" customHeight="1">
      <c r="A97" s="12"/>
      <c r="B97" s="347" t="s">
        <v>161</v>
      </c>
      <c r="C97" s="441"/>
      <c r="D97" s="441"/>
      <c r="E97" s="441"/>
      <c r="F97" s="441"/>
      <c r="G97" s="441"/>
      <c r="H97" s="441"/>
      <c r="I97" s="441"/>
      <c r="J97" s="461"/>
      <c r="K97" s="232"/>
      <c r="L97" s="11"/>
      <c r="M97" s="325"/>
      <c r="N97" s="325"/>
      <c r="O97" s="11"/>
      <c r="P97" s="101"/>
    </row>
    <row r="98" spans="1:16" ht="12.75" customHeight="1">
      <c r="A98" s="12"/>
      <c r="B98" s="347" t="s">
        <v>122</v>
      </c>
      <c r="C98" s="441"/>
      <c r="D98" s="441"/>
      <c r="E98" s="441"/>
      <c r="F98" s="441"/>
      <c r="G98" s="441"/>
      <c r="H98" s="441"/>
      <c r="I98" s="441"/>
      <c r="J98" s="312" t="s">
        <v>44</v>
      </c>
      <c r="K98" s="232"/>
      <c r="L98" s="11"/>
      <c r="M98" s="325">
        <v>15</v>
      </c>
      <c r="N98" s="325"/>
      <c r="O98" s="76"/>
      <c r="P98" s="101">
        <f t="shared" si="0"/>
        <v>15</v>
      </c>
    </row>
    <row r="99" spans="1:16" ht="12.75" customHeight="1">
      <c r="A99" s="12"/>
      <c r="B99" s="347" t="s">
        <v>123</v>
      </c>
      <c r="C99" s="441"/>
      <c r="D99" s="441"/>
      <c r="E99" s="441"/>
      <c r="F99" s="441"/>
      <c r="G99" s="441"/>
      <c r="H99" s="441"/>
      <c r="I99" s="441"/>
      <c r="J99" s="312" t="s">
        <v>125</v>
      </c>
      <c r="K99" s="232"/>
      <c r="L99" s="11"/>
      <c r="M99" s="325">
        <v>100</v>
      </c>
      <c r="N99" s="325"/>
      <c r="O99" s="76"/>
      <c r="P99" s="101">
        <f t="shared" si="0"/>
        <v>100</v>
      </c>
    </row>
    <row r="100" spans="1:16" ht="12.75" customHeight="1">
      <c r="A100" s="12"/>
      <c r="B100" s="347" t="s">
        <v>124</v>
      </c>
      <c r="C100" s="441"/>
      <c r="D100" s="441"/>
      <c r="E100" s="441"/>
      <c r="F100" s="441"/>
      <c r="G100" s="441"/>
      <c r="H100" s="441"/>
      <c r="I100" s="441"/>
      <c r="J100" s="312" t="s">
        <v>175</v>
      </c>
      <c r="K100" s="232"/>
      <c r="L100" s="11"/>
      <c r="M100" s="325">
        <v>4000</v>
      </c>
      <c r="N100" s="325"/>
      <c r="O100" s="76"/>
      <c r="P100" s="101">
        <f t="shared" si="0"/>
        <v>4000</v>
      </c>
    </row>
    <row r="101" spans="1:16" ht="12.75" customHeight="1">
      <c r="A101" s="12"/>
      <c r="B101" s="92" t="s">
        <v>433</v>
      </c>
      <c r="C101" s="145"/>
      <c r="D101" s="145"/>
      <c r="E101" s="145"/>
      <c r="F101" s="145"/>
      <c r="G101" s="145"/>
      <c r="H101" s="145"/>
      <c r="I101" s="145"/>
      <c r="J101" s="312" t="s">
        <v>429</v>
      </c>
      <c r="K101" s="232"/>
      <c r="L101" s="11"/>
      <c r="M101" s="306">
        <v>2</v>
      </c>
      <c r="N101" s="254"/>
      <c r="O101" s="76"/>
      <c r="P101" s="101">
        <v>2</v>
      </c>
    </row>
    <row r="102" spans="1:16" ht="12.75" customHeight="1">
      <c r="A102" s="12">
        <v>3</v>
      </c>
      <c r="B102" s="449" t="s">
        <v>451</v>
      </c>
      <c r="C102" s="441"/>
      <c r="D102" s="441"/>
      <c r="E102" s="441"/>
      <c r="F102" s="441"/>
      <c r="G102" s="441"/>
      <c r="H102" s="441"/>
      <c r="I102" s="441"/>
      <c r="J102" s="462"/>
      <c r="K102" s="232"/>
      <c r="L102" s="11"/>
      <c r="M102" s="325"/>
      <c r="N102" s="325"/>
      <c r="O102" s="11"/>
      <c r="P102" s="101"/>
    </row>
    <row r="103" spans="1:16" ht="12.75" customHeight="1">
      <c r="A103" s="12"/>
      <c r="B103" s="347" t="s">
        <v>162</v>
      </c>
      <c r="C103" s="441"/>
      <c r="D103" s="441"/>
      <c r="E103" s="441"/>
      <c r="F103" s="441"/>
      <c r="G103" s="441"/>
      <c r="H103" s="441"/>
      <c r="I103" s="441"/>
      <c r="J103" s="461"/>
      <c r="K103" s="232"/>
      <c r="L103" s="11"/>
      <c r="M103" s="325"/>
      <c r="N103" s="325"/>
      <c r="O103" s="11"/>
      <c r="P103" s="101"/>
    </row>
    <row r="104" spans="1:16" ht="12.75" customHeight="1">
      <c r="A104" s="12"/>
      <c r="B104" s="347" t="s">
        <v>163</v>
      </c>
      <c r="C104" s="441"/>
      <c r="D104" s="441"/>
      <c r="E104" s="441"/>
      <c r="F104" s="441"/>
      <c r="G104" s="441"/>
      <c r="H104" s="441"/>
      <c r="I104" s="441"/>
      <c r="J104" s="312" t="s">
        <v>44</v>
      </c>
      <c r="K104" s="232"/>
      <c r="L104" s="11"/>
      <c r="M104" s="460">
        <f>M98/M95</f>
        <v>0.22388059701492538</v>
      </c>
      <c r="N104" s="460"/>
      <c r="O104" s="38"/>
      <c r="P104" s="78">
        <f>M104+O104</f>
        <v>0.22388059701492538</v>
      </c>
    </row>
    <row r="105" spans="1:16" ht="12.75" customHeight="1">
      <c r="A105" s="12"/>
      <c r="B105" s="347" t="s">
        <v>164</v>
      </c>
      <c r="C105" s="441"/>
      <c r="D105" s="441"/>
      <c r="E105" s="441"/>
      <c r="F105" s="441"/>
      <c r="G105" s="441"/>
      <c r="H105" s="441"/>
      <c r="I105" s="441"/>
      <c r="J105" s="312" t="s">
        <v>125</v>
      </c>
      <c r="K105" s="232"/>
      <c r="L105" s="11"/>
      <c r="M105" s="460">
        <f>M99/M95</f>
        <v>1.492537313432836</v>
      </c>
      <c r="N105" s="460"/>
      <c r="O105" s="38"/>
      <c r="P105" s="78">
        <f t="shared" si="0"/>
        <v>1.492537313432836</v>
      </c>
    </row>
    <row r="106" spans="1:16" ht="12.75" customHeight="1">
      <c r="A106" s="12"/>
      <c r="B106" s="347" t="s">
        <v>165</v>
      </c>
      <c r="C106" s="441"/>
      <c r="D106" s="441"/>
      <c r="E106" s="441"/>
      <c r="F106" s="441"/>
      <c r="G106" s="441"/>
      <c r="H106" s="441"/>
      <c r="I106" s="441"/>
      <c r="J106" s="312" t="s">
        <v>175</v>
      </c>
      <c r="K106" s="232"/>
      <c r="L106" s="11"/>
      <c r="M106" s="460">
        <f>M100/M95</f>
        <v>59.701492537313435</v>
      </c>
      <c r="N106" s="460"/>
      <c r="O106" s="38"/>
      <c r="P106" s="78">
        <f t="shared" si="0"/>
        <v>59.701492537313435</v>
      </c>
    </row>
    <row r="107" spans="1:16" ht="12.75">
      <c r="A107" s="12">
        <v>4</v>
      </c>
      <c r="B107" s="449" t="s">
        <v>446</v>
      </c>
      <c r="C107" s="441"/>
      <c r="D107" s="441"/>
      <c r="E107" s="441"/>
      <c r="F107" s="441"/>
      <c r="G107" s="441"/>
      <c r="H107" s="441"/>
      <c r="I107" s="441"/>
      <c r="J107" s="462"/>
      <c r="K107" s="232"/>
      <c r="L107" s="11"/>
      <c r="M107" s="325"/>
      <c r="N107" s="325"/>
      <c r="O107" s="11"/>
      <c r="P107" s="101"/>
    </row>
    <row r="108" spans="1:16" ht="12.75">
      <c r="A108" s="12"/>
      <c r="B108" s="347" t="s">
        <v>132</v>
      </c>
      <c r="C108" s="441"/>
      <c r="D108" s="441"/>
      <c r="E108" s="441"/>
      <c r="F108" s="441"/>
      <c r="G108" s="441"/>
      <c r="H108" s="441"/>
      <c r="I108" s="441"/>
      <c r="J108" s="232"/>
      <c r="K108" s="232"/>
      <c r="L108" s="11"/>
      <c r="M108" s="325"/>
      <c r="N108" s="325"/>
      <c r="O108" s="11"/>
      <c r="P108" s="101"/>
    </row>
    <row r="109" spans="1:16" ht="12.75">
      <c r="A109" s="12"/>
      <c r="B109" s="347" t="s">
        <v>133</v>
      </c>
      <c r="C109" s="441"/>
      <c r="D109" s="441"/>
      <c r="E109" s="441"/>
      <c r="F109" s="441"/>
      <c r="G109" s="441"/>
      <c r="H109" s="441"/>
      <c r="I109" s="441"/>
      <c r="J109" s="312" t="s">
        <v>44</v>
      </c>
      <c r="K109" s="232"/>
      <c r="L109" s="11"/>
      <c r="M109" s="325"/>
      <c r="N109" s="325"/>
      <c r="O109" s="11"/>
      <c r="P109" s="101">
        <f t="shared" si="0"/>
        <v>0</v>
      </c>
    </row>
    <row r="110" spans="1:16" ht="12.75">
      <c r="A110" s="12"/>
      <c r="B110" s="347" t="s">
        <v>134</v>
      </c>
      <c r="C110" s="441"/>
      <c r="D110" s="441"/>
      <c r="E110" s="441"/>
      <c r="F110" s="441"/>
      <c r="G110" s="441"/>
      <c r="H110" s="441"/>
      <c r="I110" s="441"/>
      <c r="J110" s="312" t="s">
        <v>125</v>
      </c>
      <c r="K110" s="232"/>
      <c r="L110" s="11"/>
      <c r="M110" s="325"/>
      <c r="N110" s="325"/>
      <c r="O110" s="11"/>
      <c r="P110" s="101">
        <f t="shared" si="0"/>
        <v>0</v>
      </c>
    </row>
    <row r="111" spans="1:16" ht="12.75">
      <c r="A111" s="12"/>
      <c r="B111" s="347" t="s">
        <v>135</v>
      </c>
      <c r="C111" s="441"/>
      <c r="D111" s="441"/>
      <c r="E111" s="441"/>
      <c r="F111" s="441"/>
      <c r="G111" s="441"/>
      <c r="H111" s="441"/>
      <c r="I111" s="441"/>
      <c r="J111" s="312" t="s">
        <v>175</v>
      </c>
      <c r="K111" s="232"/>
      <c r="L111" s="11"/>
      <c r="M111" s="325"/>
      <c r="N111" s="325"/>
      <c r="O111" s="11"/>
      <c r="P111" s="101">
        <f t="shared" si="0"/>
        <v>0</v>
      </c>
    </row>
    <row r="112" spans="1:16" ht="27.75" customHeight="1">
      <c r="A112" s="12"/>
      <c r="B112" s="308" t="s">
        <v>136</v>
      </c>
      <c r="C112" s="309"/>
      <c r="D112" s="309"/>
      <c r="E112" s="309"/>
      <c r="F112" s="309"/>
      <c r="G112" s="309"/>
      <c r="H112" s="309"/>
      <c r="I112" s="310"/>
      <c r="J112" s="312" t="s">
        <v>57</v>
      </c>
      <c r="K112" s="233"/>
      <c r="L112" s="11"/>
      <c r="M112" s="325"/>
      <c r="N112" s="325"/>
      <c r="O112" s="11"/>
      <c r="P112" s="101">
        <f t="shared" si="0"/>
        <v>0</v>
      </c>
    </row>
    <row r="118" spans="2:9" ht="15">
      <c r="B118" s="3" t="s">
        <v>103</v>
      </c>
      <c r="C118" s="3"/>
      <c r="D118" s="3"/>
      <c r="E118" s="3"/>
      <c r="F118" s="3"/>
      <c r="G118" s="3"/>
      <c r="H118" s="3"/>
      <c r="I118" s="3" t="s">
        <v>102</v>
      </c>
    </row>
    <row r="119" spans="2:9" ht="15">
      <c r="B119" s="3"/>
      <c r="C119" s="3"/>
      <c r="D119" s="3"/>
      <c r="E119" s="3"/>
      <c r="F119" s="3"/>
      <c r="G119" s="3"/>
      <c r="H119" s="3"/>
      <c r="I119" s="3"/>
    </row>
    <row r="120" spans="2:9" ht="15">
      <c r="B120" s="3"/>
      <c r="C120" s="3"/>
      <c r="D120" s="3"/>
      <c r="E120" s="3"/>
      <c r="F120" s="3"/>
      <c r="G120" s="3"/>
      <c r="H120" s="3"/>
      <c r="I120" s="3"/>
    </row>
    <row r="123" spans="2:10" ht="15">
      <c r="B123" s="3" t="s">
        <v>19</v>
      </c>
      <c r="C123" s="3"/>
      <c r="D123" s="3"/>
      <c r="E123" s="3"/>
      <c r="F123" s="3"/>
      <c r="G123" s="3"/>
      <c r="H123" s="3"/>
      <c r="I123" s="3" t="s">
        <v>104</v>
      </c>
      <c r="J123" s="3"/>
    </row>
    <row r="124" spans="2:10" ht="15">
      <c r="B124" s="3" t="s">
        <v>53</v>
      </c>
      <c r="C124" s="3"/>
      <c r="D124" s="3"/>
      <c r="E124" s="3"/>
      <c r="F124" s="3"/>
      <c r="G124" s="3"/>
      <c r="H124" s="3"/>
      <c r="I124" s="3"/>
      <c r="J124" s="3"/>
    </row>
  </sheetData>
  <sheetProtection/>
  <mergeCells count="204">
    <mergeCell ref="M74:N74"/>
    <mergeCell ref="M68:N68"/>
    <mergeCell ref="M69:N69"/>
    <mergeCell ref="M70:N70"/>
    <mergeCell ref="M71:N71"/>
    <mergeCell ref="M72:N72"/>
    <mergeCell ref="M73:N73"/>
    <mergeCell ref="M75:N75"/>
    <mergeCell ref="M76:N76"/>
    <mergeCell ref="M77:N77"/>
    <mergeCell ref="M78:N78"/>
    <mergeCell ref="M79:N79"/>
    <mergeCell ref="M80:N80"/>
    <mergeCell ref="M81:N81"/>
    <mergeCell ref="M82:N82"/>
    <mergeCell ref="M83:N83"/>
    <mergeCell ref="M84:N84"/>
    <mergeCell ref="M85:N85"/>
    <mergeCell ref="M86:N86"/>
    <mergeCell ref="M87:N87"/>
    <mergeCell ref="M88:N88"/>
    <mergeCell ref="M89:N89"/>
    <mergeCell ref="M90:N90"/>
    <mergeCell ref="M105:N105"/>
    <mergeCell ref="M91:N91"/>
    <mergeCell ref="M92:N92"/>
    <mergeCell ref="M95:N95"/>
    <mergeCell ref="M96:N96"/>
    <mergeCell ref="M97:N97"/>
    <mergeCell ref="M108:N108"/>
    <mergeCell ref="J108:K108"/>
    <mergeCell ref="J109:K109"/>
    <mergeCell ref="M109:N109"/>
    <mergeCell ref="M99:N99"/>
    <mergeCell ref="M100:N100"/>
    <mergeCell ref="M102:N102"/>
    <mergeCell ref="M103:N103"/>
    <mergeCell ref="J101:K101"/>
    <mergeCell ref="M101:N101"/>
    <mergeCell ref="M110:N110"/>
    <mergeCell ref="M111:N111"/>
    <mergeCell ref="M112:N112"/>
    <mergeCell ref="J102:K102"/>
    <mergeCell ref="J103:K103"/>
    <mergeCell ref="J104:K104"/>
    <mergeCell ref="J105:K105"/>
    <mergeCell ref="J106:K106"/>
    <mergeCell ref="J107:K107"/>
    <mergeCell ref="M107:N107"/>
    <mergeCell ref="B112:I112"/>
    <mergeCell ref="J95:K95"/>
    <mergeCell ref="J96:K96"/>
    <mergeCell ref="J97:K97"/>
    <mergeCell ref="J98:K98"/>
    <mergeCell ref="J99:K99"/>
    <mergeCell ref="J110:K110"/>
    <mergeCell ref="J111:K111"/>
    <mergeCell ref="J112:K112"/>
    <mergeCell ref="B105:I105"/>
    <mergeCell ref="J88:K88"/>
    <mergeCell ref="J89:K89"/>
    <mergeCell ref="J90:K90"/>
    <mergeCell ref="J91:K91"/>
    <mergeCell ref="J92:K92"/>
    <mergeCell ref="M106:N106"/>
    <mergeCell ref="M104:N104"/>
    <mergeCell ref="M98:N98"/>
    <mergeCell ref="M94:N94"/>
    <mergeCell ref="B106:I106"/>
    <mergeCell ref="J94:K94"/>
    <mergeCell ref="J100:K100"/>
    <mergeCell ref="B110:I110"/>
    <mergeCell ref="B111:I111"/>
    <mergeCell ref="B107:I107"/>
    <mergeCell ref="B108:I108"/>
    <mergeCell ref="B103:I103"/>
    <mergeCell ref="B104:I104"/>
    <mergeCell ref="B88:I88"/>
    <mergeCell ref="B89:I89"/>
    <mergeCell ref="B90:I90"/>
    <mergeCell ref="B91:I91"/>
    <mergeCell ref="B92:I92"/>
    <mergeCell ref="B95:I95"/>
    <mergeCell ref="B85:I85"/>
    <mergeCell ref="B86:I86"/>
    <mergeCell ref="B87:I87"/>
    <mergeCell ref="B83:I83"/>
    <mergeCell ref="J83:K83"/>
    <mergeCell ref="B84:I84"/>
    <mergeCell ref="J84:K84"/>
    <mergeCell ref="J85:K85"/>
    <mergeCell ref="J86:K86"/>
    <mergeCell ref="J87:K87"/>
    <mergeCell ref="B82:I82"/>
    <mergeCell ref="J82:K82"/>
    <mergeCell ref="B80:I80"/>
    <mergeCell ref="J80:K80"/>
    <mergeCell ref="B81:I81"/>
    <mergeCell ref="J81:K81"/>
    <mergeCell ref="B78:I78"/>
    <mergeCell ref="J78:K78"/>
    <mergeCell ref="B79:I79"/>
    <mergeCell ref="J79:K79"/>
    <mergeCell ref="B77:I77"/>
    <mergeCell ref="J77:K77"/>
    <mergeCell ref="B75:I75"/>
    <mergeCell ref="J75:K75"/>
    <mergeCell ref="B76:I76"/>
    <mergeCell ref="J76:K76"/>
    <mergeCell ref="B73:I73"/>
    <mergeCell ref="J73:K73"/>
    <mergeCell ref="B74:I74"/>
    <mergeCell ref="J74:K74"/>
    <mergeCell ref="B71:I71"/>
    <mergeCell ref="J71:K71"/>
    <mergeCell ref="B72:I72"/>
    <mergeCell ref="J72:K72"/>
    <mergeCell ref="B70:I70"/>
    <mergeCell ref="J70:K70"/>
    <mergeCell ref="O52:P52"/>
    <mergeCell ref="O53:P53"/>
    <mergeCell ref="O54:P54"/>
    <mergeCell ref="O55:P55"/>
    <mergeCell ref="B68:I68"/>
    <mergeCell ref="J68:K68"/>
    <mergeCell ref="O56:P56"/>
    <mergeCell ref="A60:G60"/>
    <mergeCell ref="A61:G61"/>
    <mergeCell ref="A62:G62"/>
    <mergeCell ref="O51:P51"/>
    <mergeCell ref="B56:I56"/>
    <mergeCell ref="M50:N50"/>
    <mergeCell ref="M51:N51"/>
    <mergeCell ref="M52:N52"/>
    <mergeCell ref="M53:N53"/>
    <mergeCell ref="M54:N54"/>
    <mergeCell ref="M55:N55"/>
    <mergeCell ref="M56:N56"/>
    <mergeCell ref="B50:I50"/>
    <mergeCell ref="J69:K69"/>
    <mergeCell ref="B54:I54"/>
    <mergeCell ref="B55:I55"/>
    <mergeCell ref="B41:O41"/>
    <mergeCell ref="B42:O42"/>
    <mergeCell ref="B43:O43"/>
    <mergeCell ref="B44:O44"/>
    <mergeCell ref="B45:O45"/>
    <mergeCell ref="B46:O46"/>
    <mergeCell ref="O50:P50"/>
    <mergeCell ref="N60:P60"/>
    <mergeCell ref="N62:P62"/>
    <mergeCell ref="B97:I97"/>
    <mergeCell ref="B98:I98"/>
    <mergeCell ref="B96:I96"/>
    <mergeCell ref="B109:I109"/>
    <mergeCell ref="B99:I99"/>
    <mergeCell ref="B100:I100"/>
    <mergeCell ref="B102:I102"/>
    <mergeCell ref="B69:I69"/>
    <mergeCell ref="J51:K51"/>
    <mergeCell ref="J56:K56"/>
    <mergeCell ref="J52:K52"/>
    <mergeCell ref="H63:J63"/>
    <mergeCell ref="H60:J60"/>
    <mergeCell ref="K60:M60"/>
    <mergeCell ref="B51:I51"/>
    <mergeCell ref="B52:I52"/>
    <mergeCell ref="B53:I53"/>
    <mergeCell ref="J55:K55"/>
    <mergeCell ref="A64:G64"/>
    <mergeCell ref="N61:P61"/>
    <mergeCell ref="H62:J62"/>
    <mergeCell ref="K63:M63"/>
    <mergeCell ref="N63:P63"/>
    <mergeCell ref="H64:J64"/>
    <mergeCell ref="K64:M64"/>
    <mergeCell ref="H61:J61"/>
    <mergeCell ref="B27:P27"/>
    <mergeCell ref="B28:P28"/>
    <mergeCell ref="B29:P29"/>
    <mergeCell ref="B31:P31"/>
    <mergeCell ref="J50:K50"/>
    <mergeCell ref="B30:Q30"/>
    <mergeCell ref="A33:P33"/>
    <mergeCell ref="B34:O34"/>
    <mergeCell ref="B35:O35"/>
    <mergeCell ref="B36:O36"/>
    <mergeCell ref="A12:O12"/>
    <mergeCell ref="E15:L15"/>
    <mergeCell ref="E18:L18"/>
    <mergeCell ref="A24:O24"/>
    <mergeCell ref="M3:R3"/>
    <mergeCell ref="F20:O21"/>
    <mergeCell ref="A13:P13"/>
    <mergeCell ref="B37:O37"/>
    <mergeCell ref="B93:I93"/>
    <mergeCell ref="J93:K93"/>
    <mergeCell ref="M93:N93"/>
    <mergeCell ref="J53:K53"/>
    <mergeCell ref="J54:K54"/>
    <mergeCell ref="K61:M61"/>
    <mergeCell ref="K62:M62"/>
    <mergeCell ref="N64:P64"/>
    <mergeCell ref="A63:G63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37"/>
  <sheetViews>
    <sheetView zoomScale="120" zoomScaleNormal="120" zoomScalePageLayoutView="0" workbookViewId="0" topLeftCell="A156">
      <selection activeCell="S28" sqref="S28"/>
    </sheetView>
  </sheetViews>
  <sheetFormatPr defaultColWidth="9.140625" defaultRowHeight="12.75"/>
  <cols>
    <col min="1" max="1" width="4.8515625" style="0" customWidth="1"/>
    <col min="2" max="2" width="9.8515625" style="0" customWidth="1"/>
    <col min="3" max="3" width="6.57421875" style="0" customWidth="1"/>
    <col min="4" max="4" width="10.00390625" style="0" customWidth="1"/>
    <col min="10" max="10" width="5.7109375" style="0" customWidth="1"/>
    <col min="11" max="11" width="8.140625" style="0" customWidth="1"/>
    <col min="12" max="12" width="9.8515625" style="0" customWidth="1"/>
    <col min="13" max="13" width="11.421875" style="0" customWidth="1"/>
    <col min="14" max="14" width="8.8515625" style="0" customWidth="1"/>
    <col min="15" max="15" width="10.28125" style="0" customWidth="1"/>
    <col min="16" max="17" width="0.13671875" style="0" customWidth="1"/>
    <col min="18" max="18" width="13.28125" style="0" customWidth="1"/>
    <col min="19" max="19" width="13.7109375" style="0" customWidth="1"/>
    <col min="20" max="20" width="9.57421875" style="0" bestFit="1" customWidth="1"/>
  </cols>
  <sheetData>
    <row r="1" spans="12:14" ht="12.75">
      <c r="L1" s="58" t="s">
        <v>267</v>
      </c>
      <c r="M1" s="58"/>
      <c r="N1" s="58"/>
    </row>
    <row r="2" spans="12:14" ht="12.75">
      <c r="L2" s="58" t="s">
        <v>268</v>
      </c>
      <c r="M2" s="58"/>
      <c r="N2" s="58"/>
    </row>
    <row r="3" spans="12:17" ht="12.75" customHeight="1">
      <c r="L3" s="323" t="s">
        <v>323</v>
      </c>
      <c r="M3" s="323"/>
      <c r="N3" s="323"/>
      <c r="O3" s="323"/>
      <c r="P3" s="323"/>
      <c r="Q3" s="323"/>
    </row>
    <row r="4" spans="12:16" ht="12.75">
      <c r="L4" s="80"/>
      <c r="M4" s="80"/>
      <c r="N4" s="80"/>
      <c r="O4" s="80"/>
      <c r="P4" s="80"/>
    </row>
    <row r="5" spans="1:15" ht="18.75">
      <c r="A5" s="2"/>
      <c r="B5" s="2"/>
      <c r="C5" s="2"/>
      <c r="D5" s="2"/>
      <c r="E5" s="2"/>
      <c r="F5" s="2"/>
      <c r="G5" s="2"/>
      <c r="H5" s="106" t="s">
        <v>20</v>
      </c>
      <c r="I5" s="106"/>
      <c r="J5" s="106"/>
      <c r="K5" s="106"/>
      <c r="L5" s="106"/>
      <c r="M5" s="106"/>
      <c r="N5" s="106"/>
      <c r="O5" s="107"/>
    </row>
    <row r="6" spans="1:15" ht="18.75">
      <c r="A6" s="2"/>
      <c r="B6" s="2"/>
      <c r="C6" s="2"/>
      <c r="D6" s="2"/>
      <c r="E6" s="2"/>
      <c r="F6" s="2"/>
      <c r="G6" s="2"/>
      <c r="H6" s="106" t="s">
        <v>478</v>
      </c>
      <c r="I6" s="106"/>
      <c r="J6" s="106"/>
      <c r="K6" s="106"/>
      <c r="L6" s="106"/>
      <c r="M6" s="106"/>
      <c r="N6" s="106"/>
      <c r="O6" s="107"/>
    </row>
    <row r="7" spans="1:15" ht="18.75">
      <c r="A7" s="2"/>
      <c r="B7" s="2"/>
      <c r="C7" s="2"/>
      <c r="D7" s="2"/>
      <c r="E7" s="2"/>
      <c r="F7" s="2"/>
      <c r="G7" s="2"/>
      <c r="H7" s="102" t="s">
        <v>516</v>
      </c>
      <c r="I7" s="106"/>
      <c r="J7" s="106"/>
      <c r="K7" s="106"/>
      <c r="L7" s="106"/>
      <c r="M7" s="106"/>
      <c r="N7" s="106"/>
      <c r="O7" s="107"/>
    </row>
    <row r="8" spans="1:15" ht="15">
      <c r="A8" s="2"/>
      <c r="B8" s="2"/>
      <c r="C8" s="2"/>
      <c r="D8" s="2"/>
      <c r="E8" s="2"/>
      <c r="F8" s="2"/>
      <c r="G8" s="2"/>
      <c r="H8" s="2"/>
      <c r="I8" s="46"/>
      <c r="J8" s="46"/>
      <c r="K8" s="46"/>
      <c r="L8" s="46"/>
      <c r="M8" s="46"/>
      <c r="N8" s="46"/>
      <c r="O8" s="35"/>
    </row>
    <row r="9" spans="1:15" ht="15">
      <c r="A9" s="3"/>
      <c r="B9" s="3"/>
      <c r="C9" s="3"/>
      <c r="D9" s="4"/>
      <c r="E9" s="3"/>
      <c r="F9" s="3"/>
      <c r="G9" s="3"/>
      <c r="H9" s="3"/>
      <c r="I9" s="46"/>
      <c r="J9" s="46"/>
      <c r="K9" s="46"/>
      <c r="L9" s="46"/>
      <c r="M9" s="46"/>
      <c r="N9" s="46"/>
      <c r="O9" s="35"/>
    </row>
    <row r="10" spans="1:15" ht="15">
      <c r="A10" s="5"/>
      <c r="B10" s="5"/>
      <c r="C10" s="5"/>
      <c r="D10" s="4"/>
      <c r="E10" s="3"/>
      <c r="F10" s="3"/>
      <c r="G10" s="3"/>
      <c r="H10" s="3"/>
      <c r="I10" s="46"/>
      <c r="J10" s="46"/>
      <c r="K10" s="46"/>
      <c r="L10" s="46"/>
      <c r="M10" s="46"/>
      <c r="N10" s="46"/>
      <c r="O10" s="35"/>
    </row>
    <row r="11" spans="1:15" ht="34.5" customHeight="1">
      <c r="A11" s="328" t="s">
        <v>23</v>
      </c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8"/>
    </row>
    <row r="12" spans="1:16" ht="18">
      <c r="A12" s="328" t="s">
        <v>315</v>
      </c>
      <c r="B12" s="328"/>
      <c r="C12" s="328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</row>
    <row r="13" spans="1:15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5.75">
      <c r="A14" s="6" t="s">
        <v>0</v>
      </c>
      <c r="B14" s="61" t="s">
        <v>290</v>
      </c>
      <c r="C14" s="91"/>
      <c r="D14" s="61"/>
      <c r="E14" s="329" t="s">
        <v>47</v>
      </c>
      <c r="F14" s="329"/>
      <c r="G14" s="329"/>
      <c r="H14" s="329"/>
      <c r="I14" s="329"/>
      <c r="J14" s="329"/>
      <c r="K14" s="329"/>
      <c r="L14" s="329"/>
      <c r="M14" s="13"/>
      <c r="N14" s="13"/>
      <c r="O14" s="13"/>
    </row>
    <row r="15" spans="1:15" ht="15">
      <c r="A15" s="6" t="s">
        <v>330</v>
      </c>
      <c r="B15" s="6"/>
      <c r="C15" s="6"/>
      <c r="D15" s="62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5">
      <c r="A16" s="6"/>
      <c r="B16" s="6"/>
      <c r="C16" s="6"/>
      <c r="D16" s="6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.75">
      <c r="A17" s="14" t="s">
        <v>48</v>
      </c>
      <c r="B17" s="61" t="s">
        <v>291</v>
      </c>
      <c r="C17" s="91"/>
      <c r="D17" s="61"/>
      <c r="E17" s="329" t="s">
        <v>47</v>
      </c>
      <c r="F17" s="329"/>
      <c r="G17" s="329"/>
      <c r="H17" s="329"/>
      <c r="I17" s="329"/>
      <c r="J17" s="329"/>
      <c r="K17" s="329"/>
      <c r="L17" s="329"/>
      <c r="M17" s="13"/>
      <c r="N17" s="13"/>
      <c r="O17" s="13"/>
    </row>
    <row r="18" spans="1:15" ht="15">
      <c r="A18" s="6" t="s">
        <v>339</v>
      </c>
      <c r="B18" s="6"/>
      <c r="C18" s="6"/>
      <c r="D18" s="4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5">
      <c r="A19" s="6"/>
      <c r="B19" s="6"/>
      <c r="C19" s="6"/>
      <c r="D19" s="4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5.75">
      <c r="A20" s="6" t="s">
        <v>24</v>
      </c>
      <c r="B20" s="15" t="s">
        <v>256</v>
      </c>
      <c r="C20" s="15" t="s">
        <v>230</v>
      </c>
      <c r="D20" s="15"/>
      <c r="E20" s="15"/>
      <c r="F20" s="329" t="s">
        <v>266</v>
      </c>
      <c r="G20" s="484"/>
      <c r="H20" s="484"/>
      <c r="I20" s="484"/>
      <c r="J20" s="484"/>
      <c r="K20" s="484"/>
      <c r="L20" s="484"/>
      <c r="M20" s="484"/>
      <c r="N20" s="484"/>
      <c r="O20" s="484"/>
    </row>
    <row r="21" spans="1:15" ht="15">
      <c r="A21" s="6" t="s">
        <v>331</v>
      </c>
      <c r="B21" s="6"/>
      <c r="C21" s="6"/>
      <c r="D21" s="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33.75" customHeight="1">
      <c r="A23" s="483" t="s">
        <v>524</v>
      </c>
      <c r="B23" s="483"/>
      <c r="C23" s="483"/>
      <c r="D23" s="483"/>
      <c r="E23" s="483"/>
      <c r="F23" s="483"/>
      <c r="G23" s="483"/>
      <c r="H23" s="483"/>
      <c r="I23" s="483"/>
      <c r="J23" s="483"/>
      <c r="K23" s="483"/>
      <c r="L23" s="483"/>
      <c r="M23" s="483"/>
      <c r="N23" s="483"/>
      <c r="O23" s="483"/>
    </row>
    <row r="24" spans="1:15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5">
      <c r="A25" s="8" t="s">
        <v>25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6" ht="15">
      <c r="A26" s="2">
        <v>1</v>
      </c>
      <c r="B26" s="326" t="s">
        <v>386</v>
      </c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</row>
    <row r="27" spans="1:16" ht="15">
      <c r="A27" s="2">
        <v>2</v>
      </c>
      <c r="B27" s="326" t="s">
        <v>387</v>
      </c>
      <c r="C27" s="331"/>
      <c r="D27" s="331"/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331"/>
      <c r="P27" s="331"/>
    </row>
    <row r="28" spans="1:16" ht="15">
      <c r="A28" s="2">
        <v>3</v>
      </c>
      <c r="B28" s="332" t="s">
        <v>363</v>
      </c>
      <c r="C28" s="331"/>
      <c r="D28" s="331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</row>
    <row r="29" spans="1:17" ht="33.75" customHeight="1">
      <c r="A29" s="66">
        <v>4</v>
      </c>
      <c r="B29" s="330" t="s">
        <v>447</v>
      </c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</row>
    <row r="30" spans="1:16" ht="34.5" customHeight="1">
      <c r="A30" s="66">
        <v>5</v>
      </c>
      <c r="B30" s="326" t="str">
        <f>'ДНЗ 1010'!$B$32</f>
        <v>Рішення сесії  від 05.03.2019 №1354; Рішення сесії від 21.05.2019 №1526; Рішення бюджетної комісії від  31.05.2019 №68; Рішеня бюджетної комісії від 31.05.2019 №70; Рішення сесії від 13.06. 2019 №1580</v>
      </c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</row>
    <row r="31" spans="1:17" ht="30.75" customHeight="1" thickBot="1">
      <c r="A31" s="478" t="s">
        <v>345</v>
      </c>
      <c r="B31" s="479"/>
      <c r="C31" s="479"/>
      <c r="D31" s="479"/>
      <c r="E31" s="479"/>
      <c r="F31" s="479"/>
      <c r="G31" s="479"/>
      <c r="H31" s="479"/>
      <c r="I31" s="479"/>
      <c r="J31" s="479"/>
      <c r="K31" s="479"/>
      <c r="L31" s="479"/>
      <c r="M31" s="479"/>
      <c r="N31" s="479"/>
      <c r="O31" s="479"/>
      <c r="P31" s="479"/>
      <c r="Q31" s="10"/>
    </row>
    <row r="32" spans="1:17" ht="27" customHeight="1" thickBot="1">
      <c r="A32" s="94" t="s">
        <v>84</v>
      </c>
      <c r="B32" s="491" t="s">
        <v>352</v>
      </c>
      <c r="C32" s="492"/>
      <c r="D32" s="492"/>
      <c r="E32" s="492"/>
      <c r="F32" s="492"/>
      <c r="G32" s="492"/>
      <c r="H32" s="492"/>
      <c r="I32" s="492"/>
      <c r="J32" s="492"/>
      <c r="K32" s="492"/>
      <c r="L32" s="492"/>
      <c r="M32" s="492"/>
      <c r="N32" s="492"/>
      <c r="O32" s="492"/>
      <c r="P32" s="493"/>
      <c r="Q32" s="99"/>
    </row>
    <row r="33" spans="1:17" ht="18" customHeight="1">
      <c r="A33" s="24">
        <v>1</v>
      </c>
      <c r="B33" s="446" t="s">
        <v>266</v>
      </c>
      <c r="C33" s="480"/>
      <c r="D33" s="480"/>
      <c r="E33" s="480"/>
      <c r="F33" s="480"/>
      <c r="G33" s="480"/>
      <c r="H33" s="480"/>
      <c r="I33" s="480"/>
      <c r="J33" s="480"/>
      <c r="K33" s="480"/>
      <c r="L33" s="480"/>
      <c r="M33" s="480"/>
      <c r="N33" s="480"/>
      <c r="O33" s="480"/>
      <c r="P33" s="481"/>
      <c r="Q33" s="10"/>
    </row>
    <row r="34" spans="1:16" ht="15.75" customHeight="1">
      <c r="A34" s="66"/>
      <c r="B34" s="17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</row>
    <row r="35" spans="1:15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6" ht="15">
      <c r="A36" s="8" t="s">
        <v>346</v>
      </c>
      <c r="B36" s="8"/>
      <c r="C36" s="8"/>
      <c r="D36" s="8"/>
      <c r="E36" s="476" t="s">
        <v>344</v>
      </c>
      <c r="F36" s="477"/>
      <c r="G36" s="477"/>
      <c r="H36" s="477"/>
      <c r="I36" s="477"/>
      <c r="J36" s="477"/>
      <c r="K36" s="477"/>
      <c r="L36" s="477"/>
      <c r="M36" s="477"/>
      <c r="N36" s="477"/>
      <c r="O36" s="477"/>
      <c r="P36" s="477"/>
    </row>
    <row r="37" spans="5:16" ht="52.5" customHeight="1">
      <c r="E37" s="477"/>
      <c r="F37" s="477"/>
      <c r="G37" s="477"/>
      <c r="H37" s="477"/>
      <c r="I37" s="477"/>
      <c r="J37" s="477"/>
      <c r="K37" s="477"/>
      <c r="L37" s="477"/>
      <c r="M37" s="477"/>
      <c r="N37" s="477"/>
      <c r="O37" s="477"/>
      <c r="P37" s="477"/>
    </row>
    <row r="38" spans="1:3" ht="32.25" customHeight="1" thickBot="1">
      <c r="A38" s="3" t="s">
        <v>325</v>
      </c>
      <c r="B38" s="1"/>
      <c r="C38" s="1"/>
    </row>
    <row r="39" spans="1:16" ht="25.5">
      <c r="A39" s="157" t="s">
        <v>84</v>
      </c>
      <c r="B39" s="485" t="s">
        <v>237</v>
      </c>
      <c r="C39" s="486"/>
      <c r="D39" s="486"/>
      <c r="E39" s="486"/>
      <c r="F39" s="486"/>
      <c r="G39" s="486"/>
      <c r="H39" s="486"/>
      <c r="I39" s="486"/>
      <c r="J39" s="486"/>
      <c r="K39" s="486"/>
      <c r="L39" s="486"/>
      <c r="M39" s="486"/>
      <c r="N39" s="486"/>
      <c r="O39" s="486"/>
      <c r="P39" s="487"/>
    </row>
    <row r="40" spans="1:16" ht="29.25" customHeight="1">
      <c r="A40" s="22">
        <v>1</v>
      </c>
      <c r="B40" s="405" t="s">
        <v>452</v>
      </c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</row>
    <row r="41" spans="1:16" ht="12.75">
      <c r="A41" s="12">
        <v>2</v>
      </c>
      <c r="B41" s="482" t="s">
        <v>457</v>
      </c>
      <c r="C41" s="482"/>
      <c r="D41" s="482"/>
      <c r="E41" s="482"/>
      <c r="F41" s="482"/>
      <c r="G41" s="482"/>
      <c r="H41" s="482"/>
      <c r="I41" s="482"/>
      <c r="J41" s="482"/>
      <c r="K41" s="482"/>
      <c r="L41" s="482"/>
      <c r="M41" s="482"/>
      <c r="N41" s="482"/>
      <c r="O41" s="482"/>
      <c r="P41" s="275"/>
    </row>
    <row r="42" spans="1:16" ht="28.5" customHeight="1">
      <c r="A42" s="12">
        <v>3</v>
      </c>
      <c r="B42" s="482" t="s">
        <v>453</v>
      </c>
      <c r="C42" s="482"/>
      <c r="D42" s="482"/>
      <c r="E42" s="482"/>
      <c r="F42" s="482"/>
      <c r="G42" s="482"/>
      <c r="H42" s="482"/>
      <c r="I42" s="482"/>
      <c r="J42" s="482"/>
      <c r="K42" s="482"/>
      <c r="L42" s="482"/>
      <c r="M42" s="482"/>
      <c r="N42" s="482"/>
      <c r="O42" s="482"/>
      <c r="P42" s="275"/>
    </row>
    <row r="43" spans="2:15" ht="12.75"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</row>
    <row r="44" spans="1:15" ht="15.75" thickBot="1">
      <c r="A44" s="3" t="s">
        <v>341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7" ht="26.25" thickBot="1">
      <c r="A45" s="27" t="s">
        <v>84</v>
      </c>
      <c r="B45" s="263" t="s">
        <v>317</v>
      </c>
      <c r="C45" s="264"/>
      <c r="D45" s="264"/>
      <c r="E45" s="264"/>
      <c r="F45" s="264"/>
      <c r="G45" s="264"/>
      <c r="H45" s="264"/>
      <c r="I45" s="304"/>
      <c r="J45" s="305" t="s">
        <v>90</v>
      </c>
      <c r="K45" s="314"/>
      <c r="L45" s="305" t="s">
        <v>85</v>
      </c>
      <c r="M45" s="314"/>
      <c r="N45" s="277" t="s">
        <v>9</v>
      </c>
      <c r="O45" s="336"/>
      <c r="Q45" s="40"/>
    </row>
    <row r="46" spans="1:15" ht="12.75">
      <c r="A46" s="21">
        <v>1</v>
      </c>
      <c r="B46" s="360">
        <v>2</v>
      </c>
      <c r="C46" s="294"/>
      <c r="D46" s="294"/>
      <c r="E46" s="294"/>
      <c r="F46" s="294"/>
      <c r="G46" s="294"/>
      <c r="H46" s="294"/>
      <c r="I46" s="295"/>
      <c r="J46" s="360">
        <v>3</v>
      </c>
      <c r="K46" s="295"/>
      <c r="L46" s="360">
        <v>4</v>
      </c>
      <c r="M46" s="295"/>
      <c r="N46" s="360">
        <v>5</v>
      </c>
      <c r="O46" s="295"/>
    </row>
    <row r="47" spans="1:17" ht="39" customHeight="1">
      <c r="A47" s="22">
        <v>1</v>
      </c>
      <c r="B47" s="470" t="s">
        <v>311</v>
      </c>
      <c r="C47" s="413"/>
      <c r="D47" s="413"/>
      <c r="E47" s="413"/>
      <c r="F47" s="413"/>
      <c r="G47" s="413"/>
      <c r="H47" s="413"/>
      <c r="I47" s="414"/>
      <c r="J47" s="252">
        <v>2596290</v>
      </c>
      <c r="K47" s="299"/>
      <c r="L47" s="252"/>
      <c r="M47" s="299"/>
      <c r="N47" s="252">
        <f>J47+L47</f>
        <v>2596290</v>
      </c>
      <c r="O47" s="299"/>
      <c r="Q47" s="30"/>
    </row>
    <row r="48" spans="1:17" ht="26.25" customHeight="1">
      <c r="A48" s="22">
        <v>2</v>
      </c>
      <c r="B48" s="470" t="s">
        <v>454</v>
      </c>
      <c r="C48" s="413"/>
      <c r="D48" s="413"/>
      <c r="E48" s="413"/>
      <c r="F48" s="413"/>
      <c r="G48" s="413"/>
      <c r="H48" s="413"/>
      <c r="I48" s="414"/>
      <c r="J48" s="252">
        <v>2244342</v>
      </c>
      <c r="K48" s="256"/>
      <c r="L48" s="339">
        <v>86922</v>
      </c>
      <c r="M48" s="340"/>
      <c r="N48" s="252">
        <f>J48+L48</f>
        <v>2331264</v>
      </c>
      <c r="O48" s="256"/>
      <c r="Q48" s="40"/>
    </row>
    <row r="49" spans="1:20" ht="42" customHeight="1">
      <c r="A49" s="22">
        <v>3</v>
      </c>
      <c r="B49" s="470" t="s">
        <v>455</v>
      </c>
      <c r="C49" s="413"/>
      <c r="D49" s="413"/>
      <c r="E49" s="413"/>
      <c r="F49" s="413"/>
      <c r="G49" s="413"/>
      <c r="H49" s="413"/>
      <c r="I49" s="414"/>
      <c r="J49" s="252">
        <v>2272380</v>
      </c>
      <c r="K49" s="299"/>
      <c r="L49" s="339">
        <v>190000</v>
      </c>
      <c r="M49" s="341"/>
      <c r="N49" s="252">
        <f>J49+L49</f>
        <v>2462380</v>
      </c>
      <c r="O49" s="299"/>
      <c r="R49" s="65"/>
      <c r="S49" s="47"/>
      <c r="T49" s="47"/>
    </row>
    <row r="50" spans="1:20" ht="12.75">
      <c r="A50" s="22"/>
      <c r="B50" s="249" t="s">
        <v>327</v>
      </c>
      <c r="C50" s="250"/>
      <c r="D50" s="250"/>
      <c r="E50" s="250"/>
      <c r="F50" s="250"/>
      <c r="G50" s="250"/>
      <c r="H50" s="250"/>
      <c r="I50" s="251"/>
      <c r="J50" s="252">
        <f>SUM(J47:K49)</f>
        <v>7113012</v>
      </c>
      <c r="K50" s="299"/>
      <c r="L50" s="339">
        <f>86922+190000</f>
        <v>276922</v>
      </c>
      <c r="M50" s="341"/>
      <c r="N50" s="252">
        <f>J50+L50</f>
        <v>7389934</v>
      </c>
      <c r="O50" s="299"/>
      <c r="Q50" s="40"/>
      <c r="R50" s="47"/>
      <c r="S50" s="47"/>
      <c r="T50" s="47"/>
    </row>
    <row r="51" spans="1:20" ht="12.75">
      <c r="A51" s="48"/>
      <c r="B51" s="48"/>
      <c r="C51" s="48"/>
      <c r="D51" s="49"/>
      <c r="E51" s="50"/>
      <c r="F51" s="50"/>
      <c r="G51" s="50"/>
      <c r="H51" s="50"/>
      <c r="I51" s="50"/>
      <c r="J51" s="51"/>
      <c r="K51" s="52"/>
      <c r="L51" s="53"/>
      <c r="M51" s="54"/>
      <c r="N51" s="51"/>
      <c r="O51" s="52"/>
      <c r="R51" s="152"/>
      <c r="S51" s="152"/>
      <c r="T51" s="47"/>
    </row>
    <row r="52" spans="1:20" ht="15">
      <c r="A52" s="3" t="s">
        <v>347</v>
      </c>
      <c r="R52" s="47"/>
      <c r="S52" s="47"/>
      <c r="T52" s="152"/>
    </row>
    <row r="53" ht="13.5" thickBot="1"/>
    <row r="54" spans="1:16" ht="13.5" customHeight="1" thickBot="1">
      <c r="A54" s="302" t="s">
        <v>318</v>
      </c>
      <c r="B54" s="303"/>
      <c r="C54" s="303"/>
      <c r="D54" s="303"/>
      <c r="E54" s="303"/>
      <c r="F54" s="264"/>
      <c r="G54" s="304"/>
      <c r="H54" s="263" t="s">
        <v>90</v>
      </c>
      <c r="I54" s="292"/>
      <c r="J54" s="387"/>
      <c r="K54" s="263" t="s">
        <v>85</v>
      </c>
      <c r="L54" s="292"/>
      <c r="M54" s="387"/>
      <c r="N54" s="263" t="s">
        <v>86</v>
      </c>
      <c r="O54" s="292"/>
      <c r="P54" s="377"/>
    </row>
    <row r="55" spans="1:16" ht="12.75">
      <c r="A55" s="293">
        <v>1</v>
      </c>
      <c r="B55" s="294"/>
      <c r="C55" s="294"/>
      <c r="D55" s="294"/>
      <c r="E55" s="294"/>
      <c r="F55" s="294"/>
      <c r="G55" s="295"/>
      <c r="H55" s="293">
        <v>2</v>
      </c>
      <c r="I55" s="294"/>
      <c r="J55" s="295"/>
      <c r="K55" s="293">
        <v>3</v>
      </c>
      <c r="L55" s="294"/>
      <c r="M55" s="295"/>
      <c r="N55" s="293">
        <v>4</v>
      </c>
      <c r="O55" s="294"/>
      <c r="P55" s="295"/>
    </row>
    <row r="56" spans="1:16" ht="12.75">
      <c r="A56" s="249" t="s">
        <v>91</v>
      </c>
      <c r="B56" s="348"/>
      <c r="C56" s="348"/>
      <c r="D56" s="348"/>
      <c r="E56" s="348"/>
      <c r="F56" s="250"/>
      <c r="G56" s="251"/>
      <c r="H56" s="306"/>
      <c r="I56" s="253"/>
      <c r="J56" s="254"/>
      <c r="K56" s="296"/>
      <c r="L56" s="290"/>
      <c r="M56" s="291"/>
      <c r="N56" s="306"/>
      <c r="O56" s="253"/>
      <c r="P56" s="254"/>
    </row>
    <row r="57" spans="1:16" ht="12.75">
      <c r="A57" s="249"/>
      <c r="B57" s="348"/>
      <c r="C57" s="348"/>
      <c r="D57" s="348"/>
      <c r="E57" s="348"/>
      <c r="F57" s="250"/>
      <c r="G57" s="251"/>
      <c r="H57" s="297"/>
      <c r="I57" s="298"/>
      <c r="J57" s="299"/>
      <c r="K57" s="296"/>
      <c r="L57" s="290"/>
      <c r="M57" s="291"/>
      <c r="N57" s="297"/>
      <c r="O57" s="298"/>
      <c r="P57" s="299"/>
    </row>
    <row r="58" spans="1:16" ht="12.75">
      <c r="A58" s="150" t="s">
        <v>9</v>
      </c>
      <c r="B58" s="151"/>
      <c r="C58" s="151"/>
      <c r="D58" s="151"/>
      <c r="E58" s="151"/>
      <c r="F58" s="147"/>
      <c r="G58" s="148"/>
      <c r="H58" s="442">
        <f>SUM(H57:J57)</f>
        <v>0</v>
      </c>
      <c r="I58" s="472"/>
      <c r="J58" s="473"/>
      <c r="K58" s="307"/>
      <c r="L58" s="474"/>
      <c r="M58" s="475"/>
      <c r="N58" s="442">
        <f>H58+K58</f>
        <v>0</v>
      </c>
      <c r="O58" s="472"/>
      <c r="P58" s="473"/>
    </row>
    <row r="59" spans="1:16" ht="12.75">
      <c r="A59" s="55"/>
      <c r="B59" s="55"/>
      <c r="C59" s="55"/>
      <c r="D59" s="55"/>
      <c r="E59" s="55"/>
      <c r="F59" s="55"/>
      <c r="G59" s="55"/>
      <c r="H59" s="56"/>
      <c r="I59" s="56"/>
      <c r="J59" s="56"/>
      <c r="K59" s="55"/>
      <c r="L59" s="55"/>
      <c r="M59" s="55"/>
      <c r="N59" s="56"/>
      <c r="O59" s="57"/>
      <c r="P59" s="57"/>
    </row>
    <row r="60" spans="1:16" ht="12.75">
      <c r="A60" s="55"/>
      <c r="B60" s="55"/>
      <c r="C60" s="55"/>
      <c r="D60" s="55"/>
      <c r="E60" s="55"/>
      <c r="F60" s="55"/>
      <c r="G60" s="55"/>
      <c r="H60" s="56"/>
      <c r="I60" s="56"/>
      <c r="J60" s="56"/>
      <c r="K60" s="55"/>
      <c r="L60" s="55"/>
      <c r="M60" s="55"/>
      <c r="N60" s="56"/>
      <c r="O60" s="57"/>
      <c r="P60" s="57"/>
    </row>
    <row r="61" spans="1:16" ht="12.75">
      <c r="A61" s="55"/>
      <c r="B61" s="55"/>
      <c r="C61" s="55"/>
      <c r="D61" s="55"/>
      <c r="E61" s="55"/>
      <c r="F61" s="55"/>
      <c r="G61" s="55"/>
      <c r="H61" s="56"/>
      <c r="I61" s="56"/>
      <c r="J61" s="56"/>
      <c r="K61" s="55"/>
      <c r="L61" s="55"/>
      <c r="M61" s="55"/>
      <c r="N61" s="56"/>
      <c r="O61" s="57"/>
      <c r="P61" s="57"/>
    </row>
    <row r="63" ht="15.75" thickBot="1">
      <c r="A63" s="3" t="s">
        <v>348</v>
      </c>
    </row>
    <row r="64" spans="1:16" ht="39" thickBot="1">
      <c r="A64" s="27" t="s">
        <v>94</v>
      </c>
      <c r="B64" s="305" t="s">
        <v>95</v>
      </c>
      <c r="C64" s="303"/>
      <c r="D64" s="303"/>
      <c r="E64" s="303"/>
      <c r="F64" s="303"/>
      <c r="G64" s="303"/>
      <c r="H64" s="303"/>
      <c r="I64" s="303"/>
      <c r="J64" s="314"/>
      <c r="K64" s="71" t="s">
        <v>12</v>
      </c>
      <c r="L64" s="71" t="s">
        <v>13</v>
      </c>
      <c r="M64" s="71" t="s">
        <v>90</v>
      </c>
      <c r="N64" s="71" t="s">
        <v>85</v>
      </c>
      <c r="O64" s="261" t="s">
        <v>327</v>
      </c>
      <c r="P64" s="334"/>
    </row>
    <row r="65" spans="1:16" ht="12.75">
      <c r="A65" s="18">
        <v>1</v>
      </c>
      <c r="B65" s="418">
        <v>2</v>
      </c>
      <c r="C65" s="419"/>
      <c r="D65" s="419"/>
      <c r="E65" s="419"/>
      <c r="F65" s="419"/>
      <c r="G65" s="419"/>
      <c r="H65" s="419"/>
      <c r="I65" s="419"/>
      <c r="J65" s="420"/>
      <c r="K65" s="18">
        <v>3</v>
      </c>
      <c r="L65" s="18">
        <v>4</v>
      </c>
      <c r="M65" s="18">
        <v>5</v>
      </c>
      <c r="N65" s="18">
        <v>6</v>
      </c>
      <c r="O65" s="260">
        <v>7</v>
      </c>
      <c r="P65" s="260"/>
    </row>
    <row r="66" spans="1:16" ht="12.75">
      <c r="A66" s="12"/>
      <c r="B66" s="351" t="s">
        <v>152</v>
      </c>
      <c r="C66" s="309"/>
      <c r="D66" s="309"/>
      <c r="E66" s="309"/>
      <c r="F66" s="309"/>
      <c r="G66" s="309"/>
      <c r="H66" s="309"/>
      <c r="I66" s="309"/>
      <c r="J66" s="310"/>
      <c r="K66" s="88"/>
      <c r="L66" s="87"/>
      <c r="M66" s="88"/>
      <c r="N66" s="88"/>
      <c r="O66" s="232"/>
      <c r="P66" s="232"/>
    </row>
    <row r="67" spans="1:16" ht="28.5" customHeight="1">
      <c r="A67" s="12"/>
      <c r="B67" s="308" t="s">
        <v>456</v>
      </c>
      <c r="C67" s="309"/>
      <c r="D67" s="309"/>
      <c r="E67" s="309"/>
      <c r="F67" s="309"/>
      <c r="G67" s="309"/>
      <c r="H67" s="309"/>
      <c r="I67" s="309"/>
      <c r="J67" s="310"/>
      <c r="K67" s="88"/>
      <c r="L67" s="87"/>
      <c r="M67" s="101">
        <f>J47</f>
        <v>2596290</v>
      </c>
      <c r="N67" s="11"/>
      <c r="O67" s="258">
        <f>M67</f>
        <v>2596290</v>
      </c>
      <c r="P67" s="233"/>
    </row>
    <row r="68" spans="1:16" ht="12.75">
      <c r="A68" s="12"/>
      <c r="B68" s="351" t="s">
        <v>31</v>
      </c>
      <c r="C68" s="309"/>
      <c r="D68" s="309"/>
      <c r="E68" s="309"/>
      <c r="F68" s="309"/>
      <c r="G68" s="309"/>
      <c r="H68" s="309"/>
      <c r="I68" s="309"/>
      <c r="J68" s="310"/>
      <c r="K68" s="88"/>
      <c r="L68" s="87"/>
      <c r="M68" s="11"/>
      <c r="N68" s="11"/>
      <c r="O68" s="233"/>
      <c r="P68" s="233"/>
    </row>
    <row r="69" spans="1:16" ht="12.75">
      <c r="A69" s="12">
        <v>1</v>
      </c>
      <c r="B69" s="308" t="s">
        <v>64</v>
      </c>
      <c r="C69" s="309"/>
      <c r="D69" s="309"/>
      <c r="E69" s="309"/>
      <c r="F69" s="309"/>
      <c r="G69" s="309"/>
      <c r="H69" s="309"/>
      <c r="I69" s="309"/>
      <c r="J69" s="310"/>
      <c r="K69" s="89" t="s">
        <v>37</v>
      </c>
      <c r="L69" s="87"/>
      <c r="M69" s="11">
        <v>1</v>
      </c>
      <c r="N69" s="11"/>
      <c r="O69" s="468">
        <v>1</v>
      </c>
      <c r="P69" s="468"/>
    </row>
    <row r="70" spans="1:16" ht="25.5">
      <c r="A70" s="12"/>
      <c r="B70" s="308" t="s">
        <v>143</v>
      </c>
      <c r="C70" s="309"/>
      <c r="D70" s="309"/>
      <c r="E70" s="309"/>
      <c r="F70" s="309"/>
      <c r="G70" s="309"/>
      <c r="H70" s="309"/>
      <c r="I70" s="309"/>
      <c r="J70" s="310"/>
      <c r="K70" s="89" t="s">
        <v>38</v>
      </c>
      <c r="L70" s="90" t="s">
        <v>188</v>
      </c>
      <c r="M70" s="67">
        <v>22</v>
      </c>
      <c r="N70" s="11"/>
      <c r="O70" s="468">
        <v>22</v>
      </c>
      <c r="P70" s="468"/>
    </row>
    <row r="71" spans="1:16" ht="12.75">
      <c r="A71" s="12">
        <v>2</v>
      </c>
      <c r="B71" s="351" t="s">
        <v>263</v>
      </c>
      <c r="C71" s="309"/>
      <c r="D71" s="309"/>
      <c r="E71" s="309"/>
      <c r="F71" s="309"/>
      <c r="G71" s="309"/>
      <c r="H71" s="309"/>
      <c r="I71" s="309"/>
      <c r="J71" s="310"/>
      <c r="K71" s="88"/>
      <c r="L71" s="87"/>
      <c r="M71" s="11"/>
      <c r="N71" s="11"/>
      <c r="O71" s="468"/>
      <c r="P71" s="468"/>
    </row>
    <row r="72" spans="1:16" ht="12.75">
      <c r="A72" s="12"/>
      <c r="B72" s="308" t="s">
        <v>189</v>
      </c>
      <c r="C72" s="309"/>
      <c r="D72" s="309"/>
      <c r="E72" s="309"/>
      <c r="F72" s="309"/>
      <c r="G72" s="309"/>
      <c r="H72" s="309"/>
      <c r="I72" s="309"/>
      <c r="J72" s="310"/>
      <c r="K72" s="89" t="s">
        <v>37</v>
      </c>
      <c r="L72" s="90" t="s">
        <v>39</v>
      </c>
      <c r="M72" s="67">
        <v>18</v>
      </c>
      <c r="N72" s="11"/>
      <c r="O72" s="233">
        <v>18</v>
      </c>
      <c r="P72" s="233"/>
    </row>
    <row r="73" spans="1:16" ht="12.75">
      <c r="A73" s="12"/>
      <c r="B73" s="308" t="s">
        <v>190</v>
      </c>
      <c r="C73" s="309"/>
      <c r="D73" s="309"/>
      <c r="E73" s="309"/>
      <c r="F73" s="309"/>
      <c r="G73" s="309"/>
      <c r="H73" s="309"/>
      <c r="I73" s="309"/>
      <c r="J73" s="310"/>
      <c r="K73" s="89" t="s">
        <v>37</v>
      </c>
      <c r="L73" s="90" t="s">
        <v>39</v>
      </c>
      <c r="M73" s="67">
        <v>1542</v>
      </c>
      <c r="N73" s="11"/>
      <c r="O73" s="471">
        <v>1542</v>
      </c>
      <c r="P73" s="471"/>
    </row>
    <row r="74" spans="1:16" ht="12.75">
      <c r="A74" s="12"/>
      <c r="B74" s="308" t="s">
        <v>65</v>
      </c>
      <c r="C74" s="309"/>
      <c r="D74" s="309"/>
      <c r="E74" s="309"/>
      <c r="F74" s="309"/>
      <c r="G74" s="309"/>
      <c r="H74" s="309"/>
      <c r="I74" s="309"/>
      <c r="J74" s="310"/>
      <c r="K74" s="89" t="s">
        <v>37</v>
      </c>
      <c r="L74" s="87"/>
      <c r="M74" s="11">
        <v>190</v>
      </c>
      <c r="N74" s="11"/>
      <c r="O74" s="233">
        <v>190</v>
      </c>
      <c r="P74" s="233"/>
    </row>
    <row r="75" spans="1:16" ht="12.75">
      <c r="A75" s="12">
        <v>3</v>
      </c>
      <c r="B75" s="351" t="s">
        <v>33</v>
      </c>
      <c r="C75" s="309"/>
      <c r="D75" s="309"/>
      <c r="E75" s="309"/>
      <c r="F75" s="309"/>
      <c r="G75" s="309"/>
      <c r="H75" s="309"/>
      <c r="I75" s="309"/>
      <c r="J75" s="310"/>
      <c r="K75" s="88"/>
      <c r="L75" s="87"/>
      <c r="M75" s="11"/>
      <c r="N75" s="11"/>
      <c r="O75" s="233"/>
      <c r="P75" s="233"/>
    </row>
    <row r="76" spans="1:16" ht="12.75">
      <c r="A76" s="12"/>
      <c r="B76" s="308" t="s">
        <v>191</v>
      </c>
      <c r="C76" s="309"/>
      <c r="D76" s="309"/>
      <c r="E76" s="309"/>
      <c r="F76" s="309"/>
      <c r="G76" s="309"/>
      <c r="H76" s="309"/>
      <c r="I76" s="309"/>
      <c r="J76" s="310"/>
      <c r="K76" s="89" t="s">
        <v>37</v>
      </c>
      <c r="L76" s="87"/>
      <c r="M76" s="11">
        <v>1</v>
      </c>
      <c r="N76" s="11"/>
      <c r="O76" s="233">
        <v>1</v>
      </c>
      <c r="P76" s="233"/>
    </row>
    <row r="77" spans="1:16" ht="38.25">
      <c r="A77" s="12"/>
      <c r="B77" s="308" t="s">
        <v>192</v>
      </c>
      <c r="C77" s="309"/>
      <c r="D77" s="309"/>
      <c r="E77" s="309"/>
      <c r="F77" s="309"/>
      <c r="G77" s="309"/>
      <c r="H77" s="309"/>
      <c r="I77" s="309"/>
      <c r="J77" s="310"/>
      <c r="K77" s="89" t="s">
        <v>41</v>
      </c>
      <c r="L77" s="90" t="s">
        <v>66</v>
      </c>
      <c r="M77" s="67">
        <f>M73/6</f>
        <v>257</v>
      </c>
      <c r="N77" s="11"/>
      <c r="O77" s="468">
        <f>O73/6</f>
        <v>257</v>
      </c>
      <c r="P77" s="468">
        <f>P73/6</f>
        <v>0</v>
      </c>
    </row>
    <row r="78" spans="1:16" ht="12.75" customHeight="1" hidden="1">
      <c r="A78" s="12"/>
      <c r="B78" s="351" t="s">
        <v>270</v>
      </c>
      <c r="C78" s="466"/>
      <c r="D78" s="466"/>
      <c r="E78" s="466"/>
      <c r="F78" s="466"/>
      <c r="G78" s="466"/>
      <c r="H78" s="466"/>
      <c r="I78" s="466"/>
      <c r="J78" s="467"/>
      <c r="K78" s="88"/>
      <c r="L78" s="87"/>
      <c r="M78" s="11"/>
      <c r="N78" s="11"/>
      <c r="O78" s="306"/>
      <c r="P78" s="254"/>
    </row>
    <row r="79" spans="1:16" ht="15" customHeight="1" hidden="1">
      <c r="A79" s="12"/>
      <c r="B79" s="308" t="s">
        <v>26</v>
      </c>
      <c r="C79" s="315"/>
      <c r="D79" s="315"/>
      <c r="E79" s="315"/>
      <c r="F79" s="315"/>
      <c r="G79" s="315"/>
      <c r="H79" s="315"/>
      <c r="I79" s="315"/>
      <c r="J79" s="316"/>
      <c r="K79" s="89" t="s">
        <v>57</v>
      </c>
      <c r="L79" s="90" t="s">
        <v>43</v>
      </c>
      <c r="M79" s="67">
        <v>29343</v>
      </c>
      <c r="N79" s="11"/>
      <c r="O79" s="306">
        <v>29343</v>
      </c>
      <c r="P79" s="254"/>
    </row>
    <row r="80" spans="1:16" ht="12.75" hidden="1">
      <c r="A80" s="12">
        <v>1</v>
      </c>
      <c r="B80" s="351" t="s">
        <v>31</v>
      </c>
      <c r="C80" s="309"/>
      <c r="D80" s="309"/>
      <c r="E80" s="309"/>
      <c r="F80" s="309"/>
      <c r="G80" s="309"/>
      <c r="H80" s="309"/>
      <c r="I80" s="309"/>
      <c r="J80" s="310"/>
      <c r="K80" s="88"/>
      <c r="L80" s="87"/>
      <c r="M80" s="11"/>
      <c r="N80" s="11"/>
      <c r="O80" s="233"/>
      <c r="P80" s="233"/>
    </row>
    <row r="81" spans="1:16" ht="12.75" customHeight="1" hidden="1">
      <c r="A81" s="12"/>
      <c r="B81" s="308" t="s">
        <v>174</v>
      </c>
      <c r="C81" s="309"/>
      <c r="D81" s="309"/>
      <c r="E81" s="309"/>
      <c r="F81" s="309"/>
      <c r="G81" s="309"/>
      <c r="H81" s="309"/>
      <c r="I81" s="309"/>
      <c r="J81" s="310"/>
      <c r="K81" s="88"/>
      <c r="L81" s="87"/>
      <c r="M81" s="11">
        <v>29343</v>
      </c>
      <c r="N81" s="11"/>
      <c r="O81" s="233">
        <f>O83+O84+O85+O86</f>
        <v>29343</v>
      </c>
      <c r="P81" s="233"/>
    </row>
    <row r="82" spans="1:16" ht="12.75" hidden="1">
      <c r="A82" s="12"/>
      <c r="B82" s="308" t="s">
        <v>156</v>
      </c>
      <c r="C82" s="309"/>
      <c r="D82" s="309"/>
      <c r="E82" s="309"/>
      <c r="F82" s="309"/>
      <c r="G82" s="309"/>
      <c r="H82" s="309"/>
      <c r="I82" s="309"/>
      <c r="J82" s="310"/>
      <c r="K82" s="88"/>
      <c r="L82" s="87"/>
      <c r="M82" s="11"/>
      <c r="N82" s="11"/>
      <c r="O82" s="233"/>
      <c r="P82" s="233"/>
    </row>
    <row r="83" spans="1:16" ht="12.75" customHeight="1" hidden="1">
      <c r="A83" s="12"/>
      <c r="B83" s="308" t="s">
        <v>157</v>
      </c>
      <c r="C83" s="309"/>
      <c r="D83" s="309"/>
      <c r="E83" s="309"/>
      <c r="F83" s="309"/>
      <c r="G83" s="309"/>
      <c r="H83" s="309"/>
      <c r="I83" s="309"/>
      <c r="J83" s="310"/>
      <c r="K83" s="89" t="s">
        <v>57</v>
      </c>
      <c r="L83" s="87"/>
      <c r="M83" s="11">
        <v>5418</v>
      </c>
      <c r="N83" s="11"/>
      <c r="O83" s="233">
        <v>5418</v>
      </c>
      <c r="P83" s="233"/>
    </row>
    <row r="84" spans="1:16" ht="12.75" customHeight="1" hidden="1">
      <c r="A84" s="12"/>
      <c r="B84" s="308" t="s">
        <v>158</v>
      </c>
      <c r="C84" s="309"/>
      <c r="D84" s="309"/>
      <c r="E84" s="309"/>
      <c r="F84" s="309"/>
      <c r="G84" s="309"/>
      <c r="H84" s="309"/>
      <c r="I84" s="309"/>
      <c r="J84" s="310"/>
      <c r="K84" s="89" t="s">
        <v>57</v>
      </c>
      <c r="L84" s="87"/>
      <c r="M84" s="11">
        <v>5415</v>
      </c>
      <c r="N84" s="11"/>
      <c r="O84" s="233">
        <v>5415</v>
      </c>
      <c r="P84" s="233"/>
    </row>
    <row r="85" spans="1:16" ht="12.75" customHeight="1" hidden="1">
      <c r="A85" s="12"/>
      <c r="B85" s="308" t="s">
        <v>159</v>
      </c>
      <c r="C85" s="309"/>
      <c r="D85" s="309"/>
      <c r="E85" s="309"/>
      <c r="F85" s="309"/>
      <c r="G85" s="309"/>
      <c r="H85" s="309"/>
      <c r="I85" s="309"/>
      <c r="J85" s="310"/>
      <c r="K85" s="89" t="s">
        <v>57</v>
      </c>
      <c r="L85" s="87"/>
      <c r="M85" s="11">
        <v>18210</v>
      </c>
      <c r="N85" s="11"/>
      <c r="O85" s="233">
        <v>18210</v>
      </c>
      <c r="P85" s="233"/>
    </row>
    <row r="86" spans="1:16" ht="12.75" customHeight="1" hidden="1">
      <c r="A86" s="12"/>
      <c r="B86" s="308" t="s">
        <v>411</v>
      </c>
      <c r="C86" s="309"/>
      <c r="D86" s="309"/>
      <c r="E86" s="309"/>
      <c r="F86" s="309"/>
      <c r="G86" s="309"/>
      <c r="H86" s="309"/>
      <c r="I86" s="309"/>
      <c r="J86" s="310"/>
      <c r="K86" s="140" t="s">
        <v>57</v>
      </c>
      <c r="L86" s="87"/>
      <c r="M86" s="11">
        <v>300</v>
      </c>
      <c r="N86" s="11"/>
      <c r="O86" s="233">
        <v>300</v>
      </c>
      <c r="P86" s="233"/>
    </row>
    <row r="87" spans="1:16" ht="12.75" customHeight="1" hidden="1">
      <c r="A87" s="12"/>
      <c r="B87" s="308" t="s">
        <v>430</v>
      </c>
      <c r="C87" s="309"/>
      <c r="D87" s="309"/>
      <c r="E87" s="309"/>
      <c r="F87" s="309"/>
      <c r="G87" s="309"/>
      <c r="H87" s="309"/>
      <c r="I87" s="309"/>
      <c r="J87" s="310"/>
      <c r="K87" s="140"/>
      <c r="L87" s="87"/>
      <c r="M87" s="11"/>
      <c r="N87" s="11"/>
      <c r="O87" s="306"/>
      <c r="P87" s="254"/>
    </row>
    <row r="88" spans="1:16" ht="12.75" customHeight="1" hidden="1">
      <c r="A88" s="12"/>
      <c r="B88" s="308" t="s">
        <v>160</v>
      </c>
      <c r="C88" s="315"/>
      <c r="D88" s="315"/>
      <c r="E88" s="315"/>
      <c r="F88" s="315"/>
      <c r="G88" s="315"/>
      <c r="H88" s="315"/>
      <c r="I88" s="315"/>
      <c r="J88" s="316"/>
      <c r="K88" s="89" t="s">
        <v>193</v>
      </c>
      <c r="L88" s="87"/>
      <c r="M88" s="11">
        <v>147</v>
      </c>
      <c r="N88" s="11"/>
      <c r="O88" s="233">
        <v>147</v>
      </c>
      <c r="P88" s="233"/>
    </row>
    <row r="89" spans="1:16" ht="12.75" customHeight="1" hidden="1">
      <c r="A89" s="12">
        <v>2</v>
      </c>
      <c r="B89" s="351" t="s">
        <v>263</v>
      </c>
      <c r="C89" s="466"/>
      <c r="D89" s="466"/>
      <c r="E89" s="466"/>
      <c r="F89" s="466"/>
      <c r="G89" s="466"/>
      <c r="H89" s="466"/>
      <c r="I89" s="466"/>
      <c r="J89" s="467"/>
      <c r="K89" s="88"/>
      <c r="L89" s="87"/>
      <c r="M89" s="11"/>
      <c r="N89" s="11"/>
      <c r="O89" s="233"/>
      <c r="P89" s="233"/>
    </row>
    <row r="90" spans="1:16" ht="12.75" customHeight="1" hidden="1">
      <c r="A90" s="12"/>
      <c r="B90" s="308" t="s">
        <v>161</v>
      </c>
      <c r="C90" s="315"/>
      <c r="D90" s="315"/>
      <c r="E90" s="315"/>
      <c r="F90" s="315"/>
      <c r="G90" s="315"/>
      <c r="H90" s="315"/>
      <c r="I90" s="315"/>
      <c r="J90" s="316"/>
      <c r="K90" s="88"/>
      <c r="L90" s="87"/>
      <c r="M90" s="11"/>
      <c r="N90" s="11"/>
      <c r="O90" s="233"/>
      <c r="P90" s="233"/>
    </row>
    <row r="91" spans="1:16" ht="12.75" customHeight="1" hidden="1">
      <c r="A91" s="12"/>
      <c r="B91" s="308" t="s">
        <v>122</v>
      </c>
      <c r="C91" s="315"/>
      <c r="D91" s="315"/>
      <c r="E91" s="315"/>
      <c r="F91" s="315"/>
      <c r="G91" s="315"/>
      <c r="H91" s="315"/>
      <c r="I91" s="315"/>
      <c r="J91" s="316"/>
      <c r="K91" s="89" t="s">
        <v>127</v>
      </c>
      <c r="L91" s="87"/>
      <c r="M91" s="11">
        <v>20</v>
      </c>
      <c r="N91" s="11"/>
      <c r="O91" s="321">
        <v>20</v>
      </c>
      <c r="P91" s="321"/>
    </row>
    <row r="92" spans="1:16" ht="12.75" customHeight="1" hidden="1">
      <c r="A92" s="12"/>
      <c r="B92" s="308" t="s">
        <v>123</v>
      </c>
      <c r="C92" s="315"/>
      <c r="D92" s="315"/>
      <c r="E92" s="315"/>
      <c r="F92" s="315"/>
      <c r="G92" s="315"/>
      <c r="H92" s="315"/>
      <c r="I92" s="315"/>
      <c r="J92" s="316"/>
      <c r="K92" s="89" t="s">
        <v>45</v>
      </c>
      <c r="L92" s="87"/>
      <c r="M92" s="11">
        <v>150</v>
      </c>
      <c r="N92" s="11"/>
      <c r="O92" s="321">
        <v>150</v>
      </c>
      <c r="P92" s="321"/>
    </row>
    <row r="93" spans="1:16" ht="12.75" customHeight="1" hidden="1">
      <c r="A93" s="12"/>
      <c r="B93" s="308" t="s">
        <v>124</v>
      </c>
      <c r="C93" s="315"/>
      <c r="D93" s="315"/>
      <c r="E93" s="315"/>
      <c r="F93" s="315"/>
      <c r="G93" s="315"/>
      <c r="H93" s="315"/>
      <c r="I93" s="315"/>
      <c r="J93" s="316"/>
      <c r="K93" s="89" t="s">
        <v>194</v>
      </c>
      <c r="L93" s="87"/>
      <c r="M93" s="11">
        <v>7000</v>
      </c>
      <c r="N93" s="11"/>
      <c r="O93" s="321">
        <v>7000</v>
      </c>
      <c r="P93" s="321"/>
    </row>
    <row r="94" spans="1:16" ht="12.75" customHeight="1" hidden="1">
      <c r="A94" s="12"/>
      <c r="B94" s="289" t="s">
        <v>433</v>
      </c>
      <c r="C94" s="290"/>
      <c r="D94" s="290"/>
      <c r="E94" s="290"/>
      <c r="F94" s="290"/>
      <c r="G94" s="290"/>
      <c r="H94" s="290"/>
      <c r="I94" s="290"/>
      <c r="J94" s="290"/>
      <c r="K94" s="89" t="s">
        <v>431</v>
      </c>
      <c r="L94" s="87"/>
      <c r="M94" s="11">
        <v>3.15</v>
      </c>
      <c r="N94" s="11"/>
      <c r="O94" s="257">
        <v>3.15</v>
      </c>
      <c r="P94" s="494"/>
    </row>
    <row r="95" spans="1:16" ht="12.75" customHeight="1" hidden="1">
      <c r="A95" s="12">
        <v>3</v>
      </c>
      <c r="B95" s="351" t="s">
        <v>33</v>
      </c>
      <c r="C95" s="466"/>
      <c r="D95" s="466"/>
      <c r="E95" s="466"/>
      <c r="F95" s="466"/>
      <c r="G95" s="466"/>
      <c r="H95" s="466"/>
      <c r="I95" s="466"/>
      <c r="J95" s="467"/>
      <c r="K95" s="88"/>
      <c r="L95" s="87"/>
      <c r="M95" s="11"/>
      <c r="N95" s="11"/>
      <c r="O95" s="233"/>
      <c r="P95" s="233"/>
    </row>
    <row r="96" spans="1:16" ht="12.75" customHeight="1" hidden="1">
      <c r="A96" s="12"/>
      <c r="B96" s="308" t="s">
        <v>162</v>
      </c>
      <c r="C96" s="315"/>
      <c r="D96" s="315"/>
      <c r="E96" s="315"/>
      <c r="F96" s="315"/>
      <c r="G96" s="315"/>
      <c r="H96" s="315"/>
      <c r="I96" s="315"/>
      <c r="J96" s="316"/>
      <c r="K96" s="88"/>
      <c r="L96" s="87"/>
      <c r="M96" s="11"/>
      <c r="N96" s="11"/>
      <c r="O96" s="233"/>
      <c r="P96" s="233"/>
    </row>
    <row r="97" spans="1:16" ht="12.75" customHeight="1" hidden="1">
      <c r="A97" s="12"/>
      <c r="B97" s="308" t="s">
        <v>163</v>
      </c>
      <c r="C97" s="315"/>
      <c r="D97" s="315"/>
      <c r="E97" s="315"/>
      <c r="F97" s="315"/>
      <c r="G97" s="315"/>
      <c r="H97" s="315"/>
      <c r="I97" s="315"/>
      <c r="J97" s="316"/>
      <c r="K97" s="89" t="s">
        <v>127</v>
      </c>
      <c r="L97" s="87"/>
      <c r="M97" s="38">
        <v>0.1360544217687075</v>
      </c>
      <c r="N97" s="11"/>
      <c r="O97" s="259">
        <f>O91/O88</f>
        <v>0.1360544217687075</v>
      </c>
      <c r="P97" s="259"/>
    </row>
    <row r="98" spans="1:16" ht="12.75" customHeight="1" hidden="1">
      <c r="A98" s="12"/>
      <c r="B98" s="308" t="s">
        <v>164</v>
      </c>
      <c r="C98" s="315"/>
      <c r="D98" s="315"/>
      <c r="E98" s="315"/>
      <c r="F98" s="315"/>
      <c r="G98" s="315"/>
      <c r="H98" s="315"/>
      <c r="I98" s="315"/>
      <c r="J98" s="316"/>
      <c r="K98" s="89" t="s">
        <v>45</v>
      </c>
      <c r="L98" s="87"/>
      <c r="M98" s="38">
        <v>1.0204081632653061</v>
      </c>
      <c r="N98" s="11"/>
      <c r="O98" s="259">
        <f>O92/O88</f>
        <v>1.0204081632653061</v>
      </c>
      <c r="P98" s="259"/>
    </row>
    <row r="99" spans="1:16" ht="12.75" customHeight="1" hidden="1">
      <c r="A99" s="12"/>
      <c r="B99" s="308" t="s">
        <v>165</v>
      </c>
      <c r="C99" s="315"/>
      <c r="D99" s="315"/>
      <c r="E99" s="315"/>
      <c r="F99" s="315"/>
      <c r="G99" s="315"/>
      <c r="H99" s="315"/>
      <c r="I99" s="315"/>
      <c r="J99" s="316"/>
      <c r="K99" s="89" t="s">
        <v>194</v>
      </c>
      <c r="L99" s="87"/>
      <c r="M99" s="38">
        <v>47.61904761904762</v>
      </c>
      <c r="N99" s="11"/>
      <c r="O99" s="259">
        <f>O93/O88</f>
        <v>47.61904761904762</v>
      </c>
      <c r="P99" s="259"/>
    </row>
    <row r="100" spans="1:16" ht="12.75" customHeight="1" hidden="1">
      <c r="A100" s="12">
        <v>4</v>
      </c>
      <c r="B100" s="351" t="s">
        <v>264</v>
      </c>
      <c r="C100" s="466"/>
      <c r="D100" s="466"/>
      <c r="E100" s="466"/>
      <c r="F100" s="466"/>
      <c r="G100" s="466"/>
      <c r="H100" s="466"/>
      <c r="I100" s="466"/>
      <c r="J100" s="467"/>
      <c r="K100" s="88"/>
      <c r="L100" s="87"/>
      <c r="M100" s="11"/>
      <c r="N100" s="11"/>
      <c r="O100" s="233"/>
      <c r="P100" s="233"/>
    </row>
    <row r="101" spans="1:16" ht="12.75" customHeight="1" hidden="1">
      <c r="A101" s="12"/>
      <c r="B101" s="308" t="s">
        <v>132</v>
      </c>
      <c r="C101" s="315"/>
      <c r="D101" s="315"/>
      <c r="E101" s="315"/>
      <c r="F101" s="315"/>
      <c r="G101" s="315"/>
      <c r="H101" s="315"/>
      <c r="I101" s="315"/>
      <c r="J101" s="316"/>
      <c r="K101" s="88"/>
      <c r="L101" s="87"/>
      <c r="M101" s="11"/>
      <c r="N101" s="11"/>
      <c r="O101" s="233"/>
      <c r="P101" s="233"/>
    </row>
    <row r="102" spans="1:16" ht="12.75" customHeight="1" hidden="1">
      <c r="A102" s="12"/>
      <c r="B102" s="308" t="s">
        <v>133</v>
      </c>
      <c r="C102" s="315"/>
      <c r="D102" s="315"/>
      <c r="E102" s="315"/>
      <c r="F102" s="315"/>
      <c r="G102" s="315"/>
      <c r="H102" s="315"/>
      <c r="I102" s="315"/>
      <c r="J102" s="316"/>
      <c r="K102" s="89" t="s">
        <v>127</v>
      </c>
      <c r="L102" s="87"/>
      <c r="M102" s="11"/>
      <c r="N102" s="11"/>
      <c r="O102" s="233"/>
      <c r="P102" s="233"/>
    </row>
    <row r="103" spans="1:16" ht="12.75" customHeight="1" hidden="1">
      <c r="A103" s="12"/>
      <c r="B103" s="308" t="s">
        <v>134</v>
      </c>
      <c r="C103" s="315"/>
      <c r="D103" s="315"/>
      <c r="E103" s="315"/>
      <c r="F103" s="315"/>
      <c r="G103" s="315"/>
      <c r="H103" s="315"/>
      <c r="I103" s="315"/>
      <c r="J103" s="316"/>
      <c r="K103" s="89" t="s">
        <v>45</v>
      </c>
      <c r="L103" s="87"/>
      <c r="M103" s="11"/>
      <c r="N103" s="11"/>
      <c r="O103" s="233"/>
      <c r="P103" s="233"/>
    </row>
    <row r="104" spans="1:16" ht="12.75" customHeight="1" hidden="1">
      <c r="A104" s="12"/>
      <c r="B104" s="308" t="s">
        <v>135</v>
      </c>
      <c r="C104" s="315"/>
      <c r="D104" s="315"/>
      <c r="E104" s="315"/>
      <c r="F104" s="315"/>
      <c r="G104" s="315"/>
      <c r="H104" s="315"/>
      <c r="I104" s="315"/>
      <c r="J104" s="316"/>
      <c r="K104" s="89" t="s">
        <v>194</v>
      </c>
      <c r="L104" s="87"/>
      <c r="M104" s="11"/>
      <c r="N104" s="11"/>
      <c r="O104" s="233"/>
      <c r="P104" s="233"/>
    </row>
    <row r="105" spans="1:16" ht="27" customHeight="1" hidden="1">
      <c r="A105" s="12"/>
      <c r="B105" s="308" t="s">
        <v>136</v>
      </c>
      <c r="C105" s="315"/>
      <c r="D105" s="315"/>
      <c r="E105" s="315"/>
      <c r="F105" s="315"/>
      <c r="G105" s="315"/>
      <c r="H105" s="315"/>
      <c r="I105" s="315"/>
      <c r="J105" s="316"/>
      <c r="K105" s="89" t="s">
        <v>57</v>
      </c>
      <c r="L105" s="87"/>
      <c r="M105" s="11"/>
      <c r="N105" s="11"/>
      <c r="O105" s="233"/>
      <c r="P105" s="233"/>
    </row>
    <row r="106" spans="1:16" ht="12.75" customHeight="1">
      <c r="A106" s="12"/>
      <c r="B106" s="351" t="s">
        <v>271</v>
      </c>
      <c r="C106" s="466"/>
      <c r="D106" s="466"/>
      <c r="E106" s="466"/>
      <c r="F106" s="466"/>
      <c r="G106" s="466"/>
      <c r="H106" s="466"/>
      <c r="I106" s="466"/>
      <c r="J106" s="467"/>
      <c r="K106" s="88"/>
      <c r="L106" s="87"/>
      <c r="M106" s="11"/>
      <c r="N106" s="11"/>
      <c r="O106" s="233"/>
      <c r="P106" s="233"/>
    </row>
    <row r="107" spans="1:16" ht="27.75" customHeight="1">
      <c r="A107" s="12"/>
      <c r="B107" s="308" t="s">
        <v>73</v>
      </c>
      <c r="C107" s="315"/>
      <c r="D107" s="315"/>
      <c r="E107" s="315"/>
      <c r="F107" s="315"/>
      <c r="G107" s="315"/>
      <c r="H107" s="315"/>
      <c r="I107" s="315"/>
      <c r="J107" s="316"/>
      <c r="K107" s="89" t="s">
        <v>57</v>
      </c>
      <c r="L107" s="87"/>
      <c r="M107" s="101">
        <f>J48</f>
        <v>2244342</v>
      </c>
      <c r="N107" s="11">
        <v>86922</v>
      </c>
      <c r="O107" s="258">
        <f>M107+N107</f>
        <v>2331264</v>
      </c>
      <c r="P107" s="233"/>
    </row>
    <row r="108" spans="1:16" ht="12.75" customHeight="1">
      <c r="A108" s="12">
        <v>1</v>
      </c>
      <c r="B108" s="351" t="s">
        <v>31</v>
      </c>
      <c r="C108" s="466"/>
      <c r="D108" s="466"/>
      <c r="E108" s="466"/>
      <c r="F108" s="466"/>
      <c r="G108" s="466"/>
      <c r="H108" s="466"/>
      <c r="I108" s="466"/>
      <c r="J108" s="467"/>
      <c r="K108" s="88"/>
      <c r="L108" s="87"/>
      <c r="M108" s="11"/>
      <c r="N108" s="11"/>
      <c r="O108" s="233"/>
      <c r="P108" s="233"/>
    </row>
    <row r="109" spans="1:16" ht="12.75" customHeight="1">
      <c r="A109" s="12"/>
      <c r="B109" s="308" t="s">
        <v>197</v>
      </c>
      <c r="C109" s="315"/>
      <c r="D109" s="315"/>
      <c r="E109" s="315"/>
      <c r="F109" s="315"/>
      <c r="G109" s="315"/>
      <c r="H109" s="315"/>
      <c r="I109" s="315"/>
      <c r="J109" s="316"/>
      <c r="K109" s="89" t="s">
        <v>37</v>
      </c>
      <c r="L109" s="87"/>
      <c r="M109" s="11">
        <v>2</v>
      </c>
      <c r="N109" s="11"/>
      <c r="O109" s="468">
        <v>2</v>
      </c>
      <c r="P109" s="468"/>
    </row>
    <row r="110" spans="1:16" ht="25.5" customHeight="1">
      <c r="A110" s="12"/>
      <c r="B110" s="308" t="s">
        <v>143</v>
      </c>
      <c r="C110" s="315"/>
      <c r="D110" s="315"/>
      <c r="E110" s="315"/>
      <c r="F110" s="315"/>
      <c r="G110" s="315"/>
      <c r="H110" s="315"/>
      <c r="I110" s="315"/>
      <c r="J110" s="316"/>
      <c r="K110" s="89" t="s">
        <v>37</v>
      </c>
      <c r="L110" s="90" t="s">
        <v>40</v>
      </c>
      <c r="M110" s="67">
        <v>6.5</v>
      </c>
      <c r="N110" s="11"/>
      <c r="O110" s="468">
        <v>6.5</v>
      </c>
      <c r="P110" s="468"/>
    </row>
    <row r="111" spans="1:16" ht="25.5" customHeight="1">
      <c r="A111" s="12"/>
      <c r="B111" s="308" t="s">
        <v>198</v>
      </c>
      <c r="C111" s="315"/>
      <c r="D111" s="315"/>
      <c r="E111" s="315"/>
      <c r="F111" s="315"/>
      <c r="G111" s="315"/>
      <c r="H111" s="315"/>
      <c r="I111" s="315"/>
      <c r="J111" s="316"/>
      <c r="K111" s="89" t="s">
        <v>37</v>
      </c>
      <c r="L111" s="90" t="s">
        <v>40</v>
      </c>
      <c r="M111" s="67">
        <v>14.5</v>
      </c>
      <c r="N111" s="11"/>
      <c r="O111" s="468">
        <v>14.5</v>
      </c>
      <c r="P111" s="468"/>
    </row>
    <row r="112" spans="1:16" ht="25.5" customHeight="1">
      <c r="A112" s="12"/>
      <c r="B112" s="308" t="s">
        <v>199</v>
      </c>
      <c r="C112" s="315"/>
      <c r="D112" s="315"/>
      <c r="E112" s="315"/>
      <c r="F112" s="315"/>
      <c r="G112" s="315"/>
      <c r="H112" s="315"/>
      <c r="I112" s="315"/>
      <c r="J112" s="316"/>
      <c r="K112" s="89" t="s">
        <v>37</v>
      </c>
      <c r="L112" s="90" t="s">
        <v>40</v>
      </c>
      <c r="M112" s="67">
        <v>21</v>
      </c>
      <c r="N112" s="11"/>
      <c r="O112" s="468">
        <f>O110+O111</f>
        <v>21</v>
      </c>
      <c r="P112" s="468"/>
    </row>
    <row r="113" spans="1:16" ht="12.75" customHeight="1">
      <c r="A113" s="12">
        <v>2</v>
      </c>
      <c r="B113" s="351" t="s">
        <v>263</v>
      </c>
      <c r="C113" s="466"/>
      <c r="D113" s="466"/>
      <c r="E113" s="466"/>
      <c r="F113" s="466"/>
      <c r="G113" s="466"/>
      <c r="H113" s="466"/>
      <c r="I113" s="466"/>
      <c r="J113" s="467"/>
      <c r="K113" s="88"/>
      <c r="L113" s="87"/>
      <c r="M113" s="11"/>
      <c r="N113" s="11"/>
      <c r="O113" s="233"/>
      <c r="P113" s="233"/>
    </row>
    <row r="114" spans="1:16" ht="12.75" customHeight="1">
      <c r="A114" s="12"/>
      <c r="B114" s="308" t="s">
        <v>200</v>
      </c>
      <c r="C114" s="315"/>
      <c r="D114" s="315"/>
      <c r="E114" s="315"/>
      <c r="F114" s="315"/>
      <c r="G114" s="315"/>
      <c r="H114" s="315"/>
      <c r="I114" s="315"/>
      <c r="J114" s="316"/>
      <c r="K114" s="89" t="s">
        <v>37</v>
      </c>
      <c r="L114" s="87"/>
      <c r="M114" s="11">
        <v>18</v>
      </c>
      <c r="N114" s="11"/>
      <c r="O114" s="233">
        <v>18</v>
      </c>
      <c r="P114" s="233"/>
    </row>
    <row r="115" spans="1:16" ht="12.75" customHeight="1">
      <c r="A115" s="12">
        <v>3</v>
      </c>
      <c r="B115" s="351" t="s">
        <v>33</v>
      </c>
      <c r="C115" s="466"/>
      <c r="D115" s="466"/>
      <c r="E115" s="466"/>
      <c r="F115" s="466"/>
      <c r="G115" s="466"/>
      <c r="H115" s="466"/>
      <c r="I115" s="466"/>
      <c r="J115" s="467"/>
      <c r="K115" s="88"/>
      <c r="L115" s="87"/>
      <c r="M115" s="11"/>
      <c r="N115" s="11"/>
      <c r="O115" s="233"/>
      <c r="P115" s="233"/>
    </row>
    <row r="116" spans="1:16" ht="12.75" customHeight="1">
      <c r="A116" s="12"/>
      <c r="B116" s="308" t="s">
        <v>201</v>
      </c>
      <c r="C116" s="315"/>
      <c r="D116" s="315"/>
      <c r="E116" s="315"/>
      <c r="F116" s="315"/>
      <c r="G116" s="315"/>
      <c r="H116" s="315"/>
      <c r="I116" s="315"/>
      <c r="J116" s="316"/>
      <c r="K116" s="89" t="s">
        <v>37</v>
      </c>
      <c r="L116" s="87"/>
      <c r="M116" s="11">
        <v>1</v>
      </c>
      <c r="N116" s="11"/>
      <c r="O116" s="233">
        <v>1</v>
      </c>
      <c r="P116" s="233"/>
    </row>
    <row r="117" spans="1:16" ht="12.75" customHeight="1" hidden="1">
      <c r="A117" s="12"/>
      <c r="B117" s="351" t="s">
        <v>272</v>
      </c>
      <c r="C117" s="466"/>
      <c r="D117" s="466"/>
      <c r="E117" s="466"/>
      <c r="F117" s="466"/>
      <c r="G117" s="466"/>
      <c r="H117" s="466"/>
      <c r="I117" s="466"/>
      <c r="J117" s="467"/>
      <c r="K117" s="88"/>
      <c r="L117" s="87"/>
      <c r="M117" s="11"/>
      <c r="N117" s="11"/>
      <c r="O117" s="233"/>
      <c r="P117" s="233"/>
    </row>
    <row r="118" spans="1:16" ht="15" customHeight="1" hidden="1">
      <c r="A118" s="12"/>
      <c r="B118" s="308" t="s">
        <v>26</v>
      </c>
      <c r="C118" s="315"/>
      <c r="D118" s="315"/>
      <c r="E118" s="315"/>
      <c r="F118" s="315"/>
      <c r="G118" s="315"/>
      <c r="H118" s="315"/>
      <c r="I118" s="315"/>
      <c r="J118" s="316"/>
      <c r="K118" s="89" t="s">
        <v>57</v>
      </c>
      <c r="L118" s="90" t="s">
        <v>43</v>
      </c>
      <c r="M118" s="67">
        <v>48006</v>
      </c>
      <c r="N118" s="11"/>
      <c r="O118" s="233">
        <v>48006</v>
      </c>
      <c r="P118" s="233"/>
    </row>
    <row r="119" spans="1:16" ht="12.75" customHeight="1" hidden="1">
      <c r="A119" s="12">
        <v>1</v>
      </c>
      <c r="B119" s="351" t="s">
        <v>31</v>
      </c>
      <c r="C119" s="466"/>
      <c r="D119" s="466"/>
      <c r="E119" s="466"/>
      <c r="F119" s="466"/>
      <c r="G119" s="466"/>
      <c r="H119" s="466"/>
      <c r="I119" s="466"/>
      <c r="J119" s="467"/>
      <c r="K119" s="88"/>
      <c r="L119" s="87"/>
      <c r="M119" s="11"/>
      <c r="N119" s="11"/>
      <c r="O119" s="233"/>
      <c r="P119" s="233"/>
    </row>
    <row r="120" spans="1:16" ht="12.75" customHeight="1" hidden="1">
      <c r="A120" s="12"/>
      <c r="B120" s="308" t="s">
        <v>174</v>
      </c>
      <c r="C120" s="315"/>
      <c r="D120" s="315"/>
      <c r="E120" s="315"/>
      <c r="F120" s="315"/>
      <c r="G120" s="315"/>
      <c r="H120" s="315"/>
      <c r="I120" s="315"/>
      <c r="J120" s="316"/>
      <c r="K120" s="88"/>
      <c r="L120" s="87"/>
      <c r="M120" s="11">
        <v>48006</v>
      </c>
      <c r="N120" s="11"/>
      <c r="O120" s="233">
        <f>O122+O123+O124+O125</f>
        <v>48006</v>
      </c>
      <c r="P120" s="233"/>
    </row>
    <row r="121" spans="1:16" ht="12.75" hidden="1">
      <c r="A121" s="12"/>
      <c r="B121" s="308" t="s">
        <v>156</v>
      </c>
      <c r="C121" s="315"/>
      <c r="D121" s="315"/>
      <c r="E121" s="315"/>
      <c r="F121" s="315"/>
      <c r="G121" s="315"/>
      <c r="H121" s="315"/>
      <c r="I121" s="315"/>
      <c r="J121" s="316"/>
      <c r="K121" s="88"/>
      <c r="L121" s="87"/>
      <c r="M121" s="11"/>
      <c r="N121" s="11"/>
      <c r="O121" s="233"/>
      <c r="P121" s="233"/>
    </row>
    <row r="122" spans="1:16" ht="12.75" customHeight="1" hidden="1">
      <c r="A122" s="12"/>
      <c r="B122" s="308" t="s">
        <v>157</v>
      </c>
      <c r="C122" s="315"/>
      <c r="D122" s="315"/>
      <c r="E122" s="315"/>
      <c r="F122" s="315"/>
      <c r="G122" s="315"/>
      <c r="H122" s="315"/>
      <c r="I122" s="315"/>
      <c r="J122" s="316"/>
      <c r="K122" s="89" t="s">
        <v>57</v>
      </c>
      <c r="L122" s="87"/>
      <c r="M122" s="11">
        <v>3251</v>
      </c>
      <c r="N122" s="11"/>
      <c r="O122" s="233">
        <v>3251</v>
      </c>
      <c r="P122" s="233"/>
    </row>
    <row r="123" spans="1:16" ht="12.75" customHeight="1" hidden="1">
      <c r="A123" s="12"/>
      <c r="B123" s="308" t="s">
        <v>158</v>
      </c>
      <c r="C123" s="315"/>
      <c r="D123" s="315"/>
      <c r="E123" s="315"/>
      <c r="F123" s="315"/>
      <c r="G123" s="315"/>
      <c r="H123" s="315"/>
      <c r="I123" s="315"/>
      <c r="J123" s="316"/>
      <c r="K123" s="89" t="s">
        <v>57</v>
      </c>
      <c r="L123" s="87"/>
      <c r="M123" s="11">
        <v>5415</v>
      </c>
      <c r="N123" s="11"/>
      <c r="O123" s="233">
        <v>5415</v>
      </c>
      <c r="P123" s="233"/>
    </row>
    <row r="124" spans="1:16" ht="12.75" customHeight="1" hidden="1">
      <c r="A124" s="12"/>
      <c r="B124" s="308" t="s">
        <v>159</v>
      </c>
      <c r="C124" s="315"/>
      <c r="D124" s="315"/>
      <c r="E124" s="315"/>
      <c r="F124" s="315"/>
      <c r="G124" s="315"/>
      <c r="H124" s="315"/>
      <c r="I124" s="315"/>
      <c r="J124" s="316"/>
      <c r="K124" s="89" t="s">
        <v>57</v>
      </c>
      <c r="L124" s="87"/>
      <c r="M124" s="11">
        <v>39020</v>
      </c>
      <c r="N124" s="11"/>
      <c r="O124" s="233">
        <v>39020</v>
      </c>
      <c r="P124" s="233"/>
    </row>
    <row r="125" spans="1:16" ht="12.75" customHeight="1" hidden="1">
      <c r="A125" s="12"/>
      <c r="B125" s="308" t="s">
        <v>411</v>
      </c>
      <c r="C125" s="315"/>
      <c r="D125" s="315"/>
      <c r="E125" s="315"/>
      <c r="F125" s="315"/>
      <c r="G125" s="315"/>
      <c r="H125" s="315"/>
      <c r="I125" s="315"/>
      <c r="J125" s="316"/>
      <c r="K125" s="140" t="s">
        <v>57</v>
      </c>
      <c r="L125" s="87"/>
      <c r="M125" s="11">
        <v>320</v>
      </c>
      <c r="N125" s="11"/>
      <c r="O125" s="233">
        <v>320</v>
      </c>
      <c r="P125" s="233"/>
    </row>
    <row r="126" spans="1:16" ht="12.75" customHeight="1" hidden="1">
      <c r="A126" s="12"/>
      <c r="B126" s="308" t="s">
        <v>160</v>
      </c>
      <c r="C126" s="315"/>
      <c r="D126" s="315"/>
      <c r="E126" s="315"/>
      <c r="F126" s="315"/>
      <c r="G126" s="315"/>
      <c r="H126" s="315"/>
      <c r="I126" s="315"/>
      <c r="J126" s="316"/>
      <c r="K126" s="89" t="s">
        <v>193</v>
      </c>
      <c r="L126" s="87"/>
      <c r="M126" s="11">
        <v>84</v>
      </c>
      <c r="N126" s="11"/>
      <c r="O126" s="233">
        <v>84</v>
      </c>
      <c r="P126" s="233"/>
    </row>
    <row r="127" spans="1:16" ht="12.75" customHeight="1" hidden="1">
      <c r="A127" s="12">
        <v>2</v>
      </c>
      <c r="B127" s="351" t="s">
        <v>263</v>
      </c>
      <c r="C127" s="466"/>
      <c r="D127" s="466"/>
      <c r="E127" s="466"/>
      <c r="F127" s="466"/>
      <c r="G127" s="466"/>
      <c r="H127" s="466"/>
      <c r="I127" s="466"/>
      <c r="J127" s="467"/>
      <c r="K127" s="88"/>
      <c r="L127" s="87"/>
      <c r="M127" s="11"/>
      <c r="N127" s="11"/>
      <c r="O127" s="233"/>
      <c r="P127" s="233"/>
    </row>
    <row r="128" spans="1:16" ht="12.75" customHeight="1" hidden="1">
      <c r="A128" s="12"/>
      <c r="B128" s="308" t="s">
        <v>161</v>
      </c>
      <c r="C128" s="315"/>
      <c r="D128" s="315"/>
      <c r="E128" s="315"/>
      <c r="F128" s="315"/>
      <c r="G128" s="315"/>
      <c r="H128" s="315"/>
      <c r="I128" s="315"/>
      <c r="J128" s="316"/>
      <c r="K128" s="88"/>
      <c r="L128" s="87"/>
      <c r="M128" s="11"/>
      <c r="N128" s="11"/>
      <c r="O128" s="233"/>
      <c r="P128" s="233"/>
    </row>
    <row r="129" spans="1:16" ht="12.75" customHeight="1" hidden="1">
      <c r="A129" s="12"/>
      <c r="B129" s="308" t="s">
        <v>122</v>
      </c>
      <c r="C129" s="315"/>
      <c r="D129" s="315"/>
      <c r="E129" s="315"/>
      <c r="F129" s="315"/>
      <c r="G129" s="315"/>
      <c r="H129" s="315"/>
      <c r="I129" s="315"/>
      <c r="J129" s="316"/>
      <c r="K129" s="89" t="s">
        <v>127</v>
      </c>
      <c r="L129" s="87"/>
      <c r="M129" s="11">
        <v>12</v>
      </c>
      <c r="N129" s="11"/>
      <c r="O129" s="321">
        <v>12</v>
      </c>
      <c r="P129" s="321"/>
    </row>
    <row r="130" spans="1:16" ht="12.75" customHeight="1" hidden="1">
      <c r="A130" s="12"/>
      <c r="B130" s="308" t="s">
        <v>123</v>
      </c>
      <c r="C130" s="315"/>
      <c r="D130" s="315"/>
      <c r="E130" s="315"/>
      <c r="F130" s="315"/>
      <c r="G130" s="315"/>
      <c r="H130" s="315"/>
      <c r="I130" s="315"/>
      <c r="J130" s="316"/>
      <c r="K130" s="89" t="s">
        <v>45</v>
      </c>
      <c r="L130" s="87"/>
      <c r="M130" s="11">
        <v>150</v>
      </c>
      <c r="N130" s="11"/>
      <c r="O130" s="321">
        <v>150</v>
      </c>
      <c r="P130" s="321"/>
    </row>
    <row r="131" spans="1:16" ht="12.75" customHeight="1" hidden="1">
      <c r="A131" s="12"/>
      <c r="B131" s="308" t="s">
        <v>124</v>
      </c>
      <c r="C131" s="315"/>
      <c r="D131" s="315"/>
      <c r="E131" s="315"/>
      <c r="F131" s="315"/>
      <c r="G131" s="315"/>
      <c r="H131" s="315"/>
      <c r="I131" s="315"/>
      <c r="J131" s="316"/>
      <c r="K131" s="89" t="s">
        <v>194</v>
      </c>
      <c r="L131" s="87"/>
      <c r="M131" s="11">
        <v>15000</v>
      </c>
      <c r="N131" s="11"/>
      <c r="O131" s="321">
        <v>15000</v>
      </c>
      <c r="P131" s="321"/>
    </row>
    <row r="132" spans="1:16" ht="12.75" customHeight="1" hidden="1">
      <c r="A132" s="12"/>
      <c r="B132" s="289" t="s">
        <v>433</v>
      </c>
      <c r="C132" s="290"/>
      <c r="D132" s="290"/>
      <c r="E132" s="290"/>
      <c r="F132" s="290"/>
      <c r="G132" s="290"/>
      <c r="H132" s="290"/>
      <c r="I132" s="290"/>
      <c r="J132" s="290"/>
      <c r="K132" s="89" t="s">
        <v>431</v>
      </c>
      <c r="L132" s="87"/>
      <c r="M132" s="11">
        <v>3.37</v>
      </c>
      <c r="N132" s="11"/>
      <c r="O132" s="38">
        <v>3.37</v>
      </c>
      <c r="P132" s="76"/>
    </row>
    <row r="133" spans="1:16" ht="12.75" customHeight="1" hidden="1">
      <c r="A133" s="12">
        <v>3</v>
      </c>
      <c r="B133" s="351" t="s">
        <v>33</v>
      </c>
      <c r="C133" s="466"/>
      <c r="D133" s="466"/>
      <c r="E133" s="466"/>
      <c r="F133" s="466"/>
      <c r="G133" s="466"/>
      <c r="H133" s="466"/>
      <c r="I133" s="466"/>
      <c r="J133" s="467"/>
      <c r="K133" s="88"/>
      <c r="L133" s="87"/>
      <c r="M133" s="11"/>
      <c r="N133" s="11"/>
      <c r="O133" s="233"/>
      <c r="P133" s="233"/>
    </row>
    <row r="134" spans="1:16" ht="12.75" customHeight="1" hidden="1">
      <c r="A134" s="12"/>
      <c r="B134" s="308" t="s">
        <v>162</v>
      </c>
      <c r="C134" s="315"/>
      <c r="D134" s="315"/>
      <c r="E134" s="315"/>
      <c r="F134" s="315"/>
      <c r="G134" s="315"/>
      <c r="H134" s="315"/>
      <c r="I134" s="315"/>
      <c r="J134" s="316"/>
      <c r="K134" s="88"/>
      <c r="L134" s="87"/>
      <c r="M134" s="11"/>
      <c r="N134" s="11"/>
      <c r="O134" s="233"/>
      <c r="P134" s="233"/>
    </row>
    <row r="135" spans="1:16" ht="12.75" customHeight="1" hidden="1">
      <c r="A135" s="12"/>
      <c r="B135" s="308" t="s">
        <v>163</v>
      </c>
      <c r="C135" s="315"/>
      <c r="D135" s="315"/>
      <c r="E135" s="315"/>
      <c r="F135" s="315"/>
      <c r="G135" s="315"/>
      <c r="H135" s="315"/>
      <c r="I135" s="315"/>
      <c r="J135" s="316"/>
      <c r="K135" s="89" t="s">
        <v>127</v>
      </c>
      <c r="L135" s="87"/>
      <c r="M135" s="38">
        <f>M129/M126</f>
        <v>0.14285714285714285</v>
      </c>
      <c r="N135" s="11"/>
      <c r="O135" s="259">
        <f>O129/O126</f>
        <v>0.14285714285714285</v>
      </c>
      <c r="P135" s="259"/>
    </row>
    <row r="136" spans="1:16" ht="12.75" customHeight="1" hidden="1">
      <c r="A136" s="12"/>
      <c r="B136" s="308" t="s">
        <v>164</v>
      </c>
      <c r="C136" s="315"/>
      <c r="D136" s="315"/>
      <c r="E136" s="315"/>
      <c r="F136" s="315"/>
      <c r="G136" s="315"/>
      <c r="H136" s="315"/>
      <c r="I136" s="315"/>
      <c r="J136" s="316"/>
      <c r="K136" s="89" t="s">
        <v>45</v>
      </c>
      <c r="L136" s="87"/>
      <c r="M136" s="38">
        <f>M130/M126</f>
        <v>1.7857142857142858</v>
      </c>
      <c r="N136" s="11"/>
      <c r="O136" s="259">
        <f>O130/O126</f>
        <v>1.7857142857142858</v>
      </c>
      <c r="P136" s="259"/>
    </row>
    <row r="137" spans="1:16" ht="12.75" customHeight="1" hidden="1">
      <c r="A137" s="12"/>
      <c r="B137" s="308" t="s">
        <v>165</v>
      </c>
      <c r="C137" s="315"/>
      <c r="D137" s="315"/>
      <c r="E137" s="315"/>
      <c r="F137" s="315"/>
      <c r="G137" s="315"/>
      <c r="H137" s="315"/>
      <c r="I137" s="315"/>
      <c r="J137" s="316"/>
      <c r="K137" s="89" t="s">
        <v>194</v>
      </c>
      <c r="L137" s="87"/>
      <c r="M137" s="38">
        <f>M131/M126</f>
        <v>178.57142857142858</v>
      </c>
      <c r="N137" s="11"/>
      <c r="O137" s="259">
        <f>O131/O126</f>
        <v>178.57142857142858</v>
      </c>
      <c r="P137" s="259"/>
    </row>
    <row r="138" spans="1:16" ht="12.75" customHeight="1" hidden="1">
      <c r="A138" s="12">
        <v>4</v>
      </c>
      <c r="B138" s="351" t="s">
        <v>264</v>
      </c>
      <c r="C138" s="466"/>
      <c r="D138" s="466"/>
      <c r="E138" s="466"/>
      <c r="F138" s="466"/>
      <c r="G138" s="466"/>
      <c r="H138" s="466"/>
      <c r="I138" s="466"/>
      <c r="J138" s="467"/>
      <c r="K138" s="88"/>
      <c r="L138" s="87"/>
      <c r="M138" s="11"/>
      <c r="N138" s="11"/>
      <c r="O138" s="233"/>
      <c r="P138" s="233"/>
    </row>
    <row r="139" spans="1:16" ht="12.75" customHeight="1" hidden="1">
      <c r="A139" s="12"/>
      <c r="B139" s="308" t="s">
        <v>132</v>
      </c>
      <c r="C139" s="315"/>
      <c r="D139" s="315"/>
      <c r="E139" s="315"/>
      <c r="F139" s="315"/>
      <c r="G139" s="315"/>
      <c r="H139" s="315"/>
      <c r="I139" s="315"/>
      <c r="J139" s="316"/>
      <c r="K139" s="88"/>
      <c r="L139" s="87"/>
      <c r="M139" s="11"/>
      <c r="N139" s="11"/>
      <c r="O139" s="233"/>
      <c r="P139" s="233"/>
    </row>
    <row r="140" spans="1:16" ht="12.75" customHeight="1" hidden="1">
      <c r="A140" s="12"/>
      <c r="B140" s="308" t="s">
        <v>133</v>
      </c>
      <c r="C140" s="315"/>
      <c r="D140" s="315"/>
      <c r="E140" s="315"/>
      <c r="F140" s="315"/>
      <c r="G140" s="315"/>
      <c r="H140" s="315"/>
      <c r="I140" s="315"/>
      <c r="J140" s="316"/>
      <c r="K140" s="89" t="s">
        <v>127</v>
      </c>
      <c r="L140" s="87"/>
      <c r="M140" s="11"/>
      <c r="N140" s="11"/>
      <c r="O140" s="233"/>
      <c r="P140" s="233"/>
    </row>
    <row r="141" spans="1:16" ht="12.75" customHeight="1" hidden="1">
      <c r="A141" s="12"/>
      <c r="B141" s="308" t="s">
        <v>134</v>
      </c>
      <c r="C141" s="315"/>
      <c r="D141" s="315"/>
      <c r="E141" s="315"/>
      <c r="F141" s="315"/>
      <c r="G141" s="315"/>
      <c r="H141" s="315"/>
      <c r="I141" s="315"/>
      <c r="J141" s="316"/>
      <c r="K141" s="89" t="s">
        <v>45</v>
      </c>
      <c r="L141" s="87"/>
      <c r="M141" s="11"/>
      <c r="N141" s="11"/>
      <c r="O141" s="233"/>
      <c r="P141" s="233"/>
    </row>
    <row r="142" spans="1:16" ht="12.75" customHeight="1" hidden="1">
      <c r="A142" s="12"/>
      <c r="B142" s="308" t="s">
        <v>135</v>
      </c>
      <c r="C142" s="315"/>
      <c r="D142" s="315"/>
      <c r="E142" s="315"/>
      <c r="F142" s="315"/>
      <c r="G142" s="315"/>
      <c r="H142" s="315"/>
      <c r="I142" s="315"/>
      <c r="J142" s="316"/>
      <c r="K142" s="89" t="s">
        <v>194</v>
      </c>
      <c r="L142" s="87"/>
      <c r="M142" s="11"/>
      <c r="N142" s="11"/>
      <c r="O142" s="233"/>
      <c r="P142" s="233"/>
    </row>
    <row r="143" spans="1:16" ht="26.25" customHeight="1" hidden="1">
      <c r="A143" s="12"/>
      <c r="B143" s="308" t="s">
        <v>136</v>
      </c>
      <c r="C143" s="315"/>
      <c r="D143" s="315"/>
      <c r="E143" s="315"/>
      <c r="F143" s="315"/>
      <c r="G143" s="315"/>
      <c r="H143" s="315"/>
      <c r="I143" s="315"/>
      <c r="J143" s="316"/>
      <c r="K143" s="89" t="s">
        <v>57</v>
      </c>
      <c r="L143" s="87"/>
      <c r="M143" s="11"/>
      <c r="N143" s="11"/>
      <c r="O143" s="233"/>
      <c r="P143" s="233"/>
    </row>
    <row r="144" spans="1:16" ht="12.75" customHeight="1" hidden="1">
      <c r="A144" s="12"/>
      <c r="B144" s="488" t="s">
        <v>10</v>
      </c>
      <c r="C144" s="489"/>
      <c r="D144" s="489"/>
      <c r="E144" s="489"/>
      <c r="F144" s="489"/>
      <c r="G144" s="489"/>
      <c r="H144" s="489"/>
      <c r="I144" s="489"/>
      <c r="J144" s="490"/>
      <c r="K144" s="88"/>
      <c r="L144" s="87"/>
      <c r="M144" s="11"/>
      <c r="N144" s="11"/>
      <c r="O144" s="233"/>
      <c r="P144" s="233"/>
    </row>
    <row r="145" spans="1:16" ht="12.75" customHeight="1">
      <c r="A145" s="12"/>
      <c r="B145" s="351" t="s">
        <v>154</v>
      </c>
      <c r="C145" s="466"/>
      <c r="D145" s="466"/>
      <c r="E145" s="466"/>
      <c r="F145" s="466"/>
      <c r="G145" s="466"/>
      <c r="H145" s="466"/>
      <c r="I145" s="466"/>
      <c r="J145" s="467"/>
      <c r="K145" s="88"/>
      <c r="L145" s="87"/>
      <c r="M145" s="11"/>
      <c r="N145" s="11"/>
      <c r="O145" s="233"/>
      <c r="P145" s="233"/>
    </row>
    <row r="146" spans="1:16" ht="39.75" customHeight="1">
      <c r="A146" s="12"/>
      <c r="B146" s="308" t="s">
        <v>365</v>
      </c>
      <c r="C146" s="315"/>
      <c r="D146" s="315"/>
      <c r="E146" s="315"/>
      <c r="F146" s="315"/>
      <c r="G146" s="315"/>
      <c r="H146" s="315"/>
      <c r="I146" s="315"/>
      <c r="J146" s="316"/>
      <c r="K146" s="89" t="s">
        <v>57</v>
      </c>
      <c r="L146" s="90" t="s">
        <v>43</v>
      </c>
      <c r="M146" s="154">
        <f>J49</f>
        <v>2272380</v>
      </c>
      <c r="N146" s="11">
        <v>190000</v>
      </c>
      <c r="O146" s="258">
        <f>M146+N146</f>
        <v>2462380</v>
      </c>
      <c r="P146" s="233"/>
    </row>
    <row r="147" spans="1:16" ht="12.75" customHeight="1">
      <c r="A147" s="12">
        <v>1</v>
      </c>
      <c r="B147" s="351" t="s">
        <v>31</v>
      </c>
      <c r="C147" s="466"/>
      <c r="D147" s="466"/>
      <c r="E147" s="466"/>
      <c r="F147" s="466"/>
      <c r="G147" s="466"/>
      <c r="H147" s="466"/>
      <c r="I147" s="466"/>
      <c r="J147" s="467"/>
      <c r="K147" s="88"/>
      <c r="L147" s="87"/>
      <c r="M147" s="11"/>
      <c r="N147" s="11"/>
      <c r="O147" s="233"/>
      <c r="P147" s="233"/>
    </row>
    <row r="148" spans="1:16" ht="12.75" customHeight="1">
      <c r="A148" s="12"/>
      <c r="B148" s="308" t="s">
        <v>70</v>
      </c>
      <c r="C148" s="315"/>
      <c r="D148" s="315"/>
      <c r="E148" s="315"/>
      <c r="F148" s="315"/>
      <c r="G148" s="315"/>
      <c r="H148" s="315"/>
      <c r="I148" s="315"/>
      <c r="J148" s="316"/>
      <c r="K148" s="89" t="s">
        <v>37</v>
      </c>
      <c r="L148" s="90" t="s">
        <v>39</v>
      </c>
      <c r="M148" s="67">
        <v>1</v>
      </c>
      <c r="N148" s="11"/>
      <c r="O148" s="468">
        <v>1</v>
      </c>
      <c r="P148" s="468"/>
    </row>
    <row r="149" spans="1:16" ht="25.5" customHeight="1">
      <c r="A149" s="12"/>
      <c r="B149" s="308" t="s">
        <v>204</v>
      </c>
      <c r="C149" s="315"/>
      <c r="D149" s="315"/>
      <c r="E149" s="315"/>
      <c r="F149" s="315"/>
      <c r="G149" s="315"/>
      <c r="H149" s="315"/>
      <c r="I149" s="315"/>
      <c r="J149" s="316"/>
      <c r="K149" s="89" t="s">
        <v>37</v>
      </c>
      <c r="L149" s="90" t="s">
        <v>40</v>
      </c>
      <c r="M149" s="67">
        <v>8.95</v>
      </c>
      <c r="N149" s="11"/>
      <c r="O149" s="468">
        <v>8.95</v>
      </c>
      <c r="P149" s="468"/>
    </row>
    <row r="150" spans="1:16" ht="25.5" customHeight="1">
      <c r="A150" s="12"/>
      <c r="B150" s="308" t="s">
        <v>143</v>
      </c>
      <c r="C150" s="315"/>
      <c r="D150" s="315"/>
      <c r="E150" s="315"/>
      <c r="F150" s="315"/>
      <c r="G150" s="315"/>
      <c r="H150" s="315"/>
      <c r="I150" s="315"/>
      <c r="J150" s="316"/>
      <c r="K150" s="89" t="s">
        <v>37</v>
      </c>
      <c r="L150" s="90" t="s">
        <v>40</v>
      </c>
      <c r="M150" s="67">
        <v>4.5</v>
      </c>
      <c r="N150" s="11"/>
      <c r="O150" s="468">
        <v>4.5</v>
      </c>
      <c r="P150" s="468"/>
    </row>
    <row r="151" spans="1:16" ht="25.5" customHeight="1">
      <c r="A151" s="12"/>
      <c r="B151" s="308" t="s">
        <v>169</v>
      </c>
      <c r="C151" s="315"/>
      <c r="D151" s="315"/>
      <c r="E151" s="315"/>
      <c r="F151" s="315"/>
      <c r="G151" s="315"/>
      <c r="H151" s="315"/>
      <c r="I151" s="315"/>
      <c r="J151" s="316"/>
      <c r="K151" s="89" t="s">
        <v>37</v>
      </c>
      <c r="L151" s="90" t="s">
        <v>40</v>
      </c>
      <c r="M151" s="67">
        <v>7.5</v>
      </c>
      <c r="N151" s="11"/>
      <c r="O151" s="468">
        <v>7.5</v>
      </c>
      <c r="P151" s="468"/>
    </row>
    <row r="152" spans="1:16" ht="25.5" customHeight="1">
      <c r="A152" s="12"/>
      <c r="B152" s="308" t="s">
        <v>79</v>
      </c>
      <c r="C152" s="315"/>
      <c r="D152" s="315"/>
      <c r="E152" s="315"/>
      <c r="F152" s="315"/>
      <c r="G152" s="315"/>
      <c r="H152" s="315"/>
      <c r="I152" s="315"/>
      <c r="J152" s="316"/>
      <c r="K152" s="89" t="s">
        <v>37</v>
      </c>
      <c r="L152" s="90" t="s">
        <v>40</v>
      </c>
      <c r="M152" s="67">
        <v>20.95</v>
      </c>
      <c r="N152" s="11"/>
      <c r="O152" s="468">
        <f>O149+O150+O151</f>
        <v>20.95</v>
      </c>
      <c r="P152" s="468"/>
    </row>
    <row r="153" spans="1:16" ht="12.75" customHeight="1">
      <c r="A153" s="12">
        <v>2</v>
      </c>
      <c r="B153" s="351" t="s">
        <v>263</v>
      </c>
      <c r="C153" s="466"/>
      <c r="D153" s="466"/>
      <c r="E153" s="466"/>
      <c r="F153" s="466"/>
      <c r="G153" s="466"/>
      <c r="H153" s="466"/>
      <c r="I153" s="466"/>
      <c r="J153" s="467"/>
      <c r="K153" s="88"/>
      <c r="L153" s="87"/>
      <c r="M153" s="11"/>
      <c r="N153" s="11"/>
      <c r="O153" s="468"/>
      <c r="P153" s="468"/>
    </row>
    <row r="154" spans="1:16" ht="38.25" customHeight="1">
      <c r="A154" s="12"/>
      <c r="B154" s="308" t="s">
        <v>205</v>
      </c>
      <c r="C154" s="315"/>
      <c r="D154" s="315"/>
      <c r="E154" s="315"/>
      <c r="F154" s="315"/>
      <c r="G154" s="315"/>
      <c r="H154" s="315"/>
      <c r="I154" s="315"/>
      <c r="J154" s="316"/>
      <c r="K154" s="89" t="s">
        <v>206</v>
      </c>
      <c r="L154" s="72" t="s">
        <v>414</v>
      </c>
      <c r="M154" s="11">
        <v>735</v>
      </c>
      <c r="N154" s="11"/>
      <c r="O154" s="468">
        <v>735</v>
      </c>
      <c r="P154" s="468"/>
    </row>
    <row r="155" spans="1:16" ht="12.75" customHeight="1">
      <c r="A155" s="12"/>
      <c r="B155" s="308" t="s">
        <v>269</v>
      </c>
      <c r="C155" s="315"/>
      <c r="D155" s="315"/>
      <c r="E155" s="315"/>
      <c r="F155" s="315"/>
      <c r="G155" s="315"/>
      <c r="H155" s="315"/>
      <c r="I155" s="315"/>
      <c r="J155" s="316"/>
      <c r="K155" s="88"/>
      <c r="L155" s="87"/>
      <c r="M155" s="11">
        <v>8</v>
      </c>
      <c r="N155" s="11"/>
      <c r="O155" s="468">
        <v>8</v>
      </c>
      <c r="P155" s="468"/>
    </row>
    <row r="156" spans="1:16" ht="12.75" customHeight="1">
      <c r="A156" s="12"/>
      <c r="B156" s="308" t="s">
        <v>314</v>
      </c>
      <c r="C156" s="315"/>
      <c r="D156" s="315"/>
      <c r="E156" s="315"/>
      <c r="F156" s="315"/>
      <c r="G156" s="315"/>
      <c r="H156" s="315"/>
      <c r="I156" s="315"/>
      <c r="J156" s="316"/>
      <c r="K156" s="88"/>
      <c r="L156" s="87"/>
      <c r="M156" s="11">
        <v>4</v>
      </c>
      <c r="N156" s="11"/>
      <c r="O156" s="233">
        <v>4</v>
      </c>
      <c r="P156" s="233"/>
    </row>
    <row r="157" spans="1:16" ht="12.75" customHeight="1">
      <c r="A157" s="12">
        <v>3</v>
      </c>
      <c r="B157" s="351" t="s">
        <v>33</v>
      </c>
      <c r="C157" s="466"/>
      <c r="D157" s="466"/>
      <c r="E157" s="466"/>
      <c r="F157" s="466"/>
      <c r="G157" s="466"/>
      <c r="H157" s="466"/>
      <c r="I157" s="466"/>
      <c r="J157" s="467"/>
      <c r="K157" s="88"/>
      <c r="L157" s="87"/>
      <c r="M157" s="11"/>
      <c r="N157" s="11"/>
      <c r="O157" s="233"/>
      <c r="P157" s="233"/>
    </row>
    <row r="158" spans="1:16" ht="12.75" customHeight="1">
      <c r="A158" s="12"/>
      <c r="B158" s="308" t="s">
        <v>416</v>
      </c>
      <c r="C158" s="315"/>
      <c r="D158" s="315"/>
      <c r="E158" s="315"/>
      <c r="F158" s="315"/>
      <c r="G158" s="315"/>
      <c r="H158" s="315"/>
      <c r="I158" s="315"/>
      <c r="J158" s="316"/>
      <c r="K158" s="89" t="s">
        <v>57</v>
      </c>
      <c r="L158" s="87"/>
      <c r="M158" s="38">
        <v>566870.5</v>
      </c>
      <c r="N158" s="11"/>
      <c r="O158" s="469">
        <f>O146/O156</f>
        <v>615595</v>
      </c>
      <c r="P158" s="469"/>
    </row>
    <row r="159" spans="1:16" ht="12.75" customHeight="1">
      <c r="A159" s="12"/>
      <c r="B159" s="308" t="s">
        <v>81</v>
      </c>
      <c r="C159" s="315"/>
      <c r="D159" s="315"/>
      <c r="E159" s="315"/>
      <c r="F159" s="315"/>
      <c r="G159" s="315"/>
      <c r="H159" s="315"/>
      <c r="I159" s="315"/>
      <c r="J159" s="316"/>
      <c r="K159" s="89" t="s">
        <v>57</v>
      </c>
      <c r="L159" s="87"/>
      <c r="M159" s="138">
        <v>3085.0095238095237</v>
      </c>
      <c r="N159" s="11"/>
      <c r="O159" s="469">
        <f>O146/O154</f>
        <v>3350.1768707482993</v>
      </c>
      <c r="P159" s="469"/>
    </row>
    <row r="160" spans="1:16" ht="12.75" customHeight="1">
      <c r="A160" s="12">
        <v>4</v>
      </c>
      <c r="B160" s="351" t="s">
        <v>34</v>
      </c>
      <c r="C160" s="466"/>
      <c r="D160" s="466"/>
      <c r="E160" s="466"/>
      <c r="F160" s="466"/>
      <c r="G160" s="466"/>
      <c r="H160" s="466"/>
      <c r="I160" s="466"/>
      <c r="J160" s="467"/>
      <c r="K160" s="88"/>
      <c r="L160" s="87"/>
      <c r="M160" s="11"/>
      <c r="N160" s="11"/>
      <c r="O160" s="233"/>
      <c r="P160" s="233"/>
    </row>
    <row r="161" spans="1:16" ht="12.75" customHeight="1">
      <c r="A161" s="12"/>
      <c r="B161" s="308" t="s">
        <v>80</v>
      </c>
      <c r="C161" s="315"/>
      <c r="D161" s="315"/>
      <c r="E161" s="315"/>
      <c r="F161" s="315"/>
      <c r="G161" s="315"/>
      <c r="H161" s="315"/>
      <c r="I161" s="315"/>
      <c r="J161" s="316"/>
      <c r="K161" s="89" t="s">
        <v>42</v>
      </c>
      <c r="L161" s="87"/>
      <c r="M161" s="11">
        <v>81</v>
      </c>
      <c r="N161" s="11"/>
      <c r="O161" s="233">
        <v>81</v>
      </c>
      <c r="P161" s="233"/>
    </row>
    <row r="162" spans="1:16" ht="12.75" customHeight="1">
      <c r="A162" s="12"/>
      <c r="B162" s="308" t="s">
        <v>208</v>
      </c>
      <c r="C162" s="315"/>
      <c r="D162" s="315"/>
      <c r="E162" s="315"/>
      <c r="F162" s="315"/>
      <c r="G162" s="315"/>
      <c r="H162" s="315"/>
      <c r="I162" s="315"/>
      <c r="J162" s="316"/>
      <c r="K162" s="89" t="s">
        <v>42</v>
      </c>
      <c r="L162" s="87"/>
      <c r="M162" s="11">
        <v>98</v>
      </c>
      <c r="N162" s="11"/>
      <c r="O162" s="233">
        <v>98</v>
      </c>
      <c r="P162" s="233"/>
    </row>
    <row r="163" spans="1:16" ht="12.75" customHeight="1" hidden="1">
      <c r="A163" s="12"/>
      <c r="B163" s="351" t="s">
        <v>273</v>
      </c>
      <c r="C163" s="466"/>
      <c r="D163" s="466"/>
      <c r="E163" s="466"/>
      <c r="F163" s="466"/>
      <c r="G163" s="466"/>
      <c r="H163" s="466"/>
      <c r="I163" s="466"/>
      <c r="J163" s="467"/>
      <c r="K163" s="88"/>
      <c r="L163" s="87"/>
      <c r="M163" s="11"/>
      <c r="N163" s="11"/>
      <c r="O163" s="233"/>
      <c r="P163" s="233"/>
    </row>
    <row r="164" spans="1:16" ht="13.5" customHeight="1" hidden="1">
      <c r="A164" s="12"/>
      <c r="B164" s="308" t="s">
        <v>26</v>
      </c>
      <c r="C164" s="315"/>
      <c r="D164" s="315"/>
      <c r="E164" s="315"/>
      <c r="F164" s="315"/>
      <c r="G164" s="315"/>
      <c r="H164" s="315"/>
      <c r="I164" s="315"/>
      <c r="J164" s="316"/>
      <c r="K164" s="89" t="s">
        <v>57</v>
      </c>
      <c r="L164" s="90" t="s">
        <v>43</v>
      </c>
      <c r="M164" s="67">
        <v>270088</v>
      </c>
      <c r="N164" s="11"/>
      <c r="O164" s="233">
        <v>270088</v>
      </c>
      <c r="P164" s="233"/>
    </row>
    <row r="165" spans="1:16" ht="12.75" customHeight="1" hidden="1">
      <c r="A165" s="12">
        <v>1</v>
      </c>
      <c r="B165" s="351" t="s">
        <v>31</v>
      </c>
      <c r="C165" s="466"/>
      <c r="D165" s="466"/>
      <c r="E165" s="466"/>
      <c r="F165" s="466"/>
      <c r="G165" s="466"/>
      <c r="H165" s="466"/>
      <c r="I165" s="466"/>
      <c r="J165" s="467"/>
      <c r="K165" s="88"/>
      <c r="L165" s="87"/>
      <c r="M165" s="11"/>
      <c r="N165" s="11"/>
      <c r="O165" s="233"/>
      <c r="P165" s="233"/>
    </row>
    <row r="166" spans="1:16" ht="12.75" customHeight="1" hidden="1">
      <c r="A166" s="12"/>
      <c r="B166" s="308" t="s">
        <v>174</v>
      </c>
      <c r="C166" s="315"/>
      <c r="D166" s="315"/>
      <c r="E166" s="315"/>
      <c r="F166" s="315"/>
      <c r="G166" s="315"/>
      <c r="H166" s="315"/>
      <c r="I166" s="315"/>
      <c r="J166" s="316"/>
      <c r="K166" s="88"/>
      <c r="L166" s="87"/>
      <c r="M166" s="11">
        <v>270088</v>
      </c>
      <c r="N166" s="11"/>
      <c r="O166" s="233">
        <f>O168+O169+O170+O171</f>
        <v>270088</v>
      </c>
      <c r="P166" s="233"/>
    </row>
    <row r="167" spans="1:16" ht="12.75" hidden="1">
      <c r="A167" s="12"/>
      <c r="B167" s="308" t="s">
        <v>156</v>
      </c>
      <c r="C167" s="315"/>
      <c r="D167" s="315"/>
      <c r="E167" s="315"/>
      <c r="F167" s="315"/>
      <c r="G167" s="315"/>
      <c r="H167" s="315"/>
      <c r="I167" s="315"/>
      <c r="J167" s="316"/>
      <c r="K167" s="88"/>
      <c r="L167" s="87"/>
      <c r="M167" s="11"/>
      <c r="N167" s="11"/>
      <c r="O167" s="233"/>
      <c r="P167" s="233"/>
    </row>
    <row r="168" spans="1:16" ht="12.75" customHeight="1" hidden="1">
      <c r="A168" s="12"/>
      <c r="B168" s="308" t="s">
        <v>157</v>
      </c>
      <c r="C168" s="315"/>
      <c r="D168" s="315"/>
      <c r="E168" s="315"/>
      <c r="F168" s="315"/>
      <c r="G168" s="315"/>
      <c r="H168" s="315"/>
      <c r="I168" s="315"/>
      <c r="J168" s="316"/>
      <c r="K168" s="89" t="s">
        <v>57</v>
      </c>
      <c r="L168" s="87"/>
      <c r="M168" s="11">
        <v>70718</v>
      </c>
      <c r="N168" s="11"/>
      <c r="O168" s="233">
        <v>70718</v>
      </c>
      <c r="P168" s="233"/>
    </row>
    <row r="169" spans="1:16" ht="12.75" customHeight="1" hidden="1">
      <c r="A169" s="12"/>
      <c r="B169" s="308" t="s">
        <v>158</v>
      </c>
      <c r="C169" s="315"/>
      <c r="D169" s="315"/>
      <c r="E169" s="315"/>
      <c r="F169" s="315"/>
      <c r="G169" s="315"/>
      <c r="H169" s="315"/>
      <c r="I169" s="315"/>
      <c r="J169" s="316"/>
      <c r="K169" s="89" t="s">
        <v>57</v>
      </c>
      <c r="L169" s="87"/>
      <c r="M169" s="11">
        <v>19988</v>
      </c>
      <c r="N169" s="11"/>
      <c r="O169" s="233">
        <v>19988</v>
      </c>
      <c r="P169" s="233"/>
    </row>
    <row r="170" spans="1:16" ht="12.75" customHeight="1" hidden="1">
      <c r="A170" s="12"/>
      <c r="B170" s="308" t="s">
        <v>159</v>
      </c>
      <c r="C170" s="315"/>
      <c r="D170" s="315"/>
      <c r="E170" s="315"/>
      <c r="F170" s="315"/>
      <c r="G170" s="315"/>
      <c r="H170" s="315"/>
      <c r="I170" s="315"/>
      <c r="J170" s="316"/>
      <c r="K170" s="89" t="s">
        <v>57</v>
      </c>
      <c r="L170" s="87"/>
      <c r="M170" s="11">
        <v>178382</v>
      </c>
      <c r="N170" s="11"/>
      <c r="O170" s="233">
        <v>178382</v>
      </c>
      <c r="P170" s="233"/>
    </row>
    <row r="171" spans="1:16" ht="12.75" customHeight="1" hidden="1">
      <c r="A171" s="12"/>
      <c r="B171" s="289" t="s">
        <v>433</v>
      </c>
      <c r="C171" s="290"/>
      <c r="D171" s="290"/>
      <c r="E171" s="290"/>
      <c r="F171" s="290"/>
      <c r="G171" s="290"/>
      <c r="H171" s="290"/>
      <c r="I171" s="290"/>
      <c r="J171" s="290"/>
      <c r="K171" s="140" t="s">
        <v>57</v>
      </c>
      <c r="L171" s="87"/>
      <c r="M171" s="11">
        <v>1000</v>
      </c>
      <c r="N171" s="11"/>
      <c r="O171" s="233">
        <v>1000</v>
      </c>
      <c r="P171" s="233"/>
    </row>
    <row r="172" spans="1:16" ht="12.75" customHeight="1" hidden="1">
      <c r="A172" s="12">
        <v>2</v>
      </c>
      <c r="B172" s="308" t="s">
        <v>160</v>
      </c>
      <c r="C172" s="315"/>
      <c r="D172" s="315"/>
      <c r="E172" s="315"/>
      <c r="F172" s="315"/>
      <c r="G172" s="315"/>
      <c r="H172" s="315"/>
      <c r="I172" s="315"/>
      <c r="J172" s="316"/>
      <c r="K172" s="89" t="s">
        <v>193</v>
      </c>
      <c r="L172" s="87"/>
      <c r="M172" s="11">
        <v>8521</v>
      </c>
      <c r="N172" s="11"/>
      <c r="O172" s="233">
        <v>8521</v>
      </c>
      <c r="P172" s="233"/>
    </row>
    <row r="173" spans="1:16" ht="12.75" customHeight="1" hidden="1">
      <c r="A173" s="12"/>
      <c r="B173" s="351" t="s">
        <v>263</v>
      </c>
      <c r="C173" s="466"/>
      <c r="D173" s="466"/>
      <c r="E173" s="466"/>
      <c r="F173" s="466"/>
      <c r="G173" s="466"/>
      <c r="H173" s="466"/>
      <c r="I173" s="466"/>
      <c r="J173" s="467"/>
      <c r="K173" s="88"/>
      <c r="L173" s="87"/>
      <c r="M173" s="11"/>
      <c r="N173" s="11"/>
      <c r="O173" s="233"/>
      <c r="P173" s="233"/>
    </row>
    <row r="174" spans="1:16" ht="12.75" customHeight="1" hidden="1">
      <c r="A174" s="12"/>
      <c r="B174" s="308" t="s">
        <v>161</v>
      </c>
      <c r="C174" s="315"/>
      <c r="D174" s="315"/>
      <c r="E174" s="315"/>
      <c r="F174" s="315"/>
      <c r="G174" s="315"/>
      <c r="H174" s="315"/>
      <c r="I174" s="315"/>
      <c r="J174" s="316"/>
      <c r="K174" s="88"/>
      <c r="L174" s="87"/>
      <c r="M174" s="11"/>
      <c r="N174" s="11"/>
      <c r="O174" s="11"/>
      <c r="P174" s="11"/>
    </row>
    <row r="175" spans="1:16" ht="12.75" customHeight="1" hidden="1">
      <c r="A175" s="12"/>
      <c r="B175" s="308" t="s">
        <v>122</v>
      </c>
      <c r="C175" s="315"/>
      <c r="D175" s="315"/>
      <c r="E175" s="315"/>
      <c r="F175" s="315"/>
      <c r="G175" s="315"/>
      <c r="H175" s="315"/>
      <c r="I175" s="315"/>
      <c r="J175" s="316"/>
      <c r="K175" s="89" t="s">
        <v>127</v>
      </c>
      <c r="L175" s="87"/>
      <c r="M175" s="11">
        <v>250</v>
      </c>
      <c r="N175" s="11"/>
      <c r="O175" s="321">
        <v>250</v>
      </c>
      <c r="P175" s="321"/>
    </row>
    <row r="176" spans="1:16" ht="12.75" customHeight="1" hidden="1">
      <c r="A176" s="12"/>
      <c r="B176" s="308" t="s">
        <v>123</v>
      </c>
      <c r="C176" s="315"/>
      <c r="D176" s="315"/>
      <c r="E176" s="315"/>
      <c r="F176" s="315"/>
      <c r="G176" s="315"/>
      <c r="H176" s="315"/>
      <c r="I176" s="315"/>
      <c r="J176" s="316"/>
      <c r="K176" s="89" t="s">
        <v>45</v>
      </c>
      <c r="L176" s="87"/>
      <c r="M176" s="11">
        <v>600</v>
      </c>
      <c r="N176" s="11"/>
      <c r="O176" s="321">
        <v>600</v>
      </c>
      <c r="P176" s="321"/>
    </row>
    <row r="177" spans="1:16" ht="12.75" customHeight="1" hidden="1">
      <c r="A177" s="12"/>
      <c r="B177" s="308" t="s">
        <v>124</v>
      </c>
      <c r="C177" s="315"/>
      <c r="D177" s="315"/>
      <c r="E177" s="315"/>
      <c r="F177" s="315"/>
      <c r="G177" s="315"/>
      <c r="H177" s="315"/>
      <c r="I177" s="315"/>
      <c r="J177" s="316"/>
      <c r="K177" s="89" t="s">
        <v>194</v>
      </c>
      <c r="L177" s="87"/>
      <c r="M177" s="11">
        <v>68570</v>
      </c>
      <c r="N177" s="11"/>
      <c r="O177" s="321">
        <v>68570</v>
      </c>
      <c r="P177" s="321"/>
    </row>
    <row r="178" spans="1:16" ht="12.75" customHeight="1" hidden="1">
      <c r="A178" s="12"/>
      <c r="B178" s="289" t="s">
        <v>433</v>
      </c>
      <c r="C178" s="290"/>
      <c r="D178" s="290"/>
      <c r="E178" s="290"/>
      <c r="F178" s="290"/>
      <c r="G178" s="290"/>
      <c r="H178" s="290"/>
      <c r="I178" s="290"/>
      <c r="J178" s="290"/>
      <c r="K178" s="89" t="s">
        <v>431</v>
      </c>
      <c r="L178" s="87"/>
      <c r="M178" s="11">
        <v>10.5</v>
      </c>
      <c r="N178" s="11"/>
      <c r="O178" s="138">
        <v>10.5</v>
      </c>
      <c r="P178" s="76"/>
    </row>
    <row r="179" spans="1:16" ht="12.75" customHeight="1" hidden="1">
      <c r="A179" s="12">
        <v>3</v>
      </c>
      <c r="B179" s="351" t="s">
        <v>33</v>
      </c>
      <c r="C179" s="466"/>
      <c r="D179" s="466"/>
      <c r="E179" s="466"/>
      <c r="F179" s="466"/>
      <c r="G179" s="466"/>
      <c r="H179" s="466"/>
      <c r="I179" s="466"/>
      <c r="J179" s="467"/>
      <c r="K179" s="88"/>
      <c r="L179" s="87"/>
      <c r="M179" s="11"/>
      <c r="N179" s="11"/>
      <c r="O179" s="233"/>
      <c r="P179" s="233"/>
    </row>
    <row r="180" spans="1:16" ht="12.75" customHeight="1" hidden="1">
      <c r="A180" s="12"/>
      <c r="B180" s="308" t="s">
        <v>162</v>
      </c>
      <c r="C180" s="315"/>
      <c r="D180" s="315"/>
      <c r="E180" s="315"/>
      <c r="F180" s="315"/>
      <c r="G180" s="315"/>
      <c r="H180" s="315"/>
      <c r="I180" s="315"/>
      <c r="J180" s="316"/>
      <c r="K180" s="88"/>
      <c r="L180" s="87"/>
      <c r="M180" s="11"/>
      <c r="N180" s="11"/>
      <c r="O180" s="233"/>
      <c r="P180" s="233"/>
    </row>
    <row r="181" spans="1:16" ht="12.75" customHeight="1" hidden="1">
      <c r="A181" s="12"/>
      <c r="B181" s="308" t="s">
        <v>163</v>
      </c>
      <c r="C181" s="315"/>
      <c r="D181" s="315"/>
      <c r="E181" s="315"/>
      <c r="F181" s="315"/>
      <c r="G181" s="315"/>
      <c r="H181" s="315"/>
      <c r="I181" s="315"/>
      <c r="J181" s="316"/>
      <c r="K181" s="89" t="s">
        <v>127</v>
      </c>
      <c r="L181" s="87"/>
      <c r="M181" s="38">
        <v>0.029339279427297266</v>
      </c>
      <c r="N181" s="11"/>
      <c r="O181" s="259">
        <f>O175/O172</f>
        <v>0.029339279427297266</v>
      </c>
      <c r="P181" s="259"/>
    </row>
    <row r="182" spans="1:16" ht="12.75" customHeight="1" hidden="1">
      <c r="A182" s="12"/>
      <c r="B182" s="308" t="s">
        <v>164</v>
      </c>
      <c r="C182" s="315"/>
      <c r="D182" s="315"/>
      <c r="E182" s="315"/>
      <c r="F182" s="315"/>
      <c r="G182" s="315"/>
      <c r="H182" s="315"/>
      <c r="I182" s="315"/>
      <c r="J182" s="316"/>
      <c r="K182" s="89" t="s">
        <v>45</v>
      </c>
      <c r="L182" s="87"/>
      <c r="M182" s="38">
        <v>0.03001801080648389</v>
      </c>
      <c r="N182" s="11"/>
      <c r="O182" s="259">
        <f>O176/O169</f>
        <v>0.03001801080648389</v>
      </c>
      <c r="P182" s="259"/>
    </row>
    <row r="183" spans="1:16" ht="12.75" customHeight="1" hidden="1">
      <c r="A183" s="12"/>
      <c r="B183" s="308" t="s">
        <v>165</v>
      </c>
      <c r="C183" s="315"/>
      <c r="D183" s="315"/>
      <c r="E183" s="315"/>
      <c r="F183" s="315"/>
      <c r="G183" s="315"/>
      <c r="H183" s="315"/>
      <c r="I183" s="315"/>
      <c r="J183" s="316"/>
      <c r="K183" s="89" t="s">
        <v>194</v>
      </c>
      <c r="L183" s="87"/>
      <c r="M183" s="38">
        <v>8.047177561319094</v>
      </c>
      <c r="N183" s="11"/>
      <c r="O183" s="259">
        <f>O177/O172</f>
        <v>8.047177561319094</v>
      </c>
      <c r="P183" s="259"/>
    </row>
    <row r="184" spans="1:16" ht="12.75" customHeight="1" hidden="1">
      <c r="A184" s="12">
        <v>4</v>
      </c>
      <c r="B184" s="351" t="s">
        <v>264</v>
      </c>
      <c r="C184" s="466"/>
      <c r="D184" s="466"/>
      <c r="E184" s="466"/>
      <c r="F184" s="466"/>
      <c r="G184" s="466"/>
      <c r="H184" s="466"/>
      <c r="I184" s="466"/>
      <c r="J184" s="467"/>
      <c r="K184" s="88"/>
      <c r="L184" s="87"/>
      <c r="M184" s="11"/>
      <c r="N184" s="11"/>
      <c r="O184" s="233"/>
      <c r="P184" s="233"/>
    </row>
    <row r="185" spans="1:16" ht="12.75" customHeight="1" hidden="1">
      <c r="A185" s="12"/>
      <c r="B185" s="308" t="s">
        <v>132</v>
      </c>
      <c r="C185" s="315"/>
      <c r="D185" s="315"/>
      <c r="E185" s="315"/>
      <c r="F185" s="315"/>
      <c r="G185" s="315"/>
      <c r="H185" s="315"/>
      <c r="I185" s="315"/>
      <c r="J185" s="316"/>
      <c r="K185" s="88"/>
      <c r="L185" s="87"/>
      <c r="M185" s="11"/>
      <c r="N185" s="11"/>
      <c r="O185" s="233"/>
      <c r="P185" s="233"/>
    </row>
    <row r="186" spans="1:16" ht="12.75" customHeight="1" hidden="1">
      <c r="A186" s="12"/>
      <c r="B186" s="308" t="s">
        <v>133</v>
      </c>
      <c r="C186" s="315"/>
      <c r="D186" s="315"/>
      <c r="E186" s="315"/>
      <c r="F186" s="315"/>
      <c r="G186" s="315"/>
      <c r="H186" s="315"/>
      <c r="I186" s="315"/>
      <c r="J186" s="316"/>
      <c r="K186" s="89" t="s">
        <v>127</v>
      </c>
      <c r="L186" s="87"/>
      <c r="M186" s="11"/>
      <c r="N186" s="11"/>
      <c r="O186" s="233"/>
      <c r="P186" s="233"/>
    </row>
    <row r="187" spans="1:16" ht="12.75" customHeight="1" hidden="1">
      <c r="A187" s="12"/>
      <c r="B187" s="308" t="s">
        <v>134</v>
      </c>
      <c r="C187" s="315"/>
      <c r="D187" s="315"/>
      <c r="E187" s="315"/>
      <c r="F187" s="315"/>
      <c r="G187" s="315"/>
      <c r="H187" s="315"/>
      <c r="I187" s="315"/>
      <c r="J187" s="316"/>
      <c r="K187" s="89" t="s">
        <v>45</v>
      </c>
      <c r="L187" s="87"/>
      <c r="M187" s="11"/>
      <c r="N187" s="11"/>
      <c r="O187" s="233"/>
      <c r="P187" s="233"/>
    </row>
    <row r="188" spans="1:16" ht="12.75" customHeight="1" hidden="1">
      <c r="A188" s="12"/>
      <c r="B188" s="308" t="s">
        <v>135</v>
      </c>
      <c r="C188" s="315"/>
      <c r="D188" s="315"/>
      <c r="E188" s="315"/>
      <c r="F188" s="315"/>
      <c r="G188" s="315"/>
      <c r="H188" s="315"/>
      <c r="I188" s="315"/>
      <c r="J188" s="316"/>
      <c r="K188" s="89" t="s">
        <v>194</v>
      </c>
      <c r="L188" s="87"/>
      <c r="M188" s="11"/>
      <c r="N188" s="11"/>
      <c r="O188" s="233"/>
      <c r="P188" s="233"/>
    </row>
    <row r="189" spans="1:16" ht="25.5" customHeight="1" hidden="1">
      <c r="A189" s="12"/>
      <c r="B189" s="308" t="s">
        <v>136</v>
      </c>
      <c r="C189" s="315"/>
      <c r="D189" s="315"/>
      <c r="E189" s="315"/>
      <c r="F189" s="315"/>
      <c r="G189" s="315"/>
      <c r="H189" s="315"/>
      <c r="I189" s="315"/>
      <c r="J189" s="316"/>
      <c r="K189" s="89" t="s">
        <v>57</v>
      </c>
      <c r="L189" s="87"/>
      <c r="M189" s="11"/>
      <c r="N189" s="11"/>
      <c r="O189" s="233"/>
      <c r="P189" s="233"/>
    </row>
    <row r="190" spans="1:16" ht="71.25" customHeight="1" hidden="1">
      <c r="A190" s="22"/>
      <c r="B190" s="308" t="s">
        <v>366</v>
      </c>
      <c r="C190" s="315"/>
      <c r="D190" s="315"/>
      <c r="E190" s="315"/>
      <c r="F190" s="315"/>
      <c r="G190" s="315"/>
      <c r="H190" s="315"/>
      <c r="I190" s="315"/>
      <c r="J190" s="316"/>
      <c r="K190" s="89" t="s">
        <v>57</v>
      </c>
      <c r="L190" s="90" t="s">
        <v>43</v>
      </c>
      <c r="M190" s="89"/>
      <c r="N190" s="89"/>
      <c r="O190" s="300"/>
      <c r="P190" s="356"/>
    </row>
    <row r="191" spans="1:16" ht="12.75" customHeight="1" hidden="1">
      <c r="A191" s="22"/>
      <c r="B191" s="351" t="s">
        <v>31</v>
      </c>
      <c r="C191" s="466"/>
      <c r="D191" s="466"/>
      <c r="E191" s="466"/>
      <c r="F191" s="466"/>
      <c r="G191" s="466"/>
      <c r="H191" s="466"/>
      <c r="I191" s="466"/>
      <c r="J191" s="467"/>
      <c r="K191" s="89"/>
      <c r="L191" s="90"/>
      <c r="M191" s="89"/>
      <c r="N191" s="88"/>
      <c r="O191" s="306"/>
      <c r="P191" s="254"/>
    </row>
    <row r="192" spans="1:16" ht="12.75" customHeight="1" hidden="1">
      <c r="A192" s="22"/>
      <c r="B192" s="308" t="s">
        <v>70</v>
      </c>
      <c r="C192" s="315"/>
      <c r="D192" s="315"/>
      <c r="E192" s="315"/>
      <c r="F192" s="315"/>
      <c r="G192" s="315"/>
      <c r="H192" s="315"/>
      <c r="I192" s="315"/>
      <c r="J192" s="316"/>
      <c r="K192" s="89" t="s">
        <v>37</v>
      </c>
      <c r="L192" s="90" t="s">
        <v>39</v>
      </c>
      <c r="M192" s="89">
        <v>10</v>
      </c>
      <c r="N192" s="88"/>
      <c r="O192" s="306"/>
      <c r="P192" s="254"/>
    </row>
    <row r="193" spans="1:16" ht="12.75" customHeight="1" hidden="1">
      <c r="A193" s="22"/>
      <c r="B193" s="308" t="s">
        <v>204</v>
      </c>
      <c r="C193" s="315"/>
      <c r="D193" s="315"/>
      <c r="E193" s="315"/>
      <c r="F193" s="315"/>
      <c r="G193" s="315"/>
      <c r="H193" s="315"/>
      <c r="I193" s="315"/>
      <c r="J193" s="316"/>
      <c r="K193" s="89" t="s">
        <v>37</v>
      </c>
      <c r="L193" s="90" t="s">
        <v>40</v>
      </c>
      <c r="M193" s="89">
        <v>6</v>
      </c>
      <c r="N193" s="88"/>
      <c r="O193" s="306"/>
      <c r="P193" s="254"/>
    </row>
    <row r="194" spans="1:16" ht="12.75" customHeight="1" hidden="1">
      <c r="A194" s="22"/>
      <c r="B194" s="308" t="s">
        <v>79</v>
      </c>
      <c r="C194" s="315"/>
      <c r="D194" s="315"/>
      <c r="E194" s="315"/>
      <c r="F194" s="315"/>
      <c r="G194" s="315"/>
      <c r="H194" s="315"/>
      <c r="I194" s="315"/>
      <c r="J194" s="316"/>
      <c r="K194" s="89" t="s">
        <v>37</v>
      </c>
      <c r="L194" s="90" t="s">
        <v>40</v>
      </c>
      <c r="M194" s="89">
        <v>6</v>
      </c>
      <c r="N194" s="88"/>
      <c r="O194" s="306"/>
      <c r="P194" s="254"/>
    </row>
    <row r="195" spans="1:16" ht="12.75" customHeight="1" hidden="1">
      <c r="A195" s="12"/>
      <c r="B195" s="351" t="s">
        <v>263</v>
      </c>
      <c r="C195" s="466"/>
      <c r="D195" s="466"/>
      <c r="E195" s="466"/>
      <c r="F195" s="466"/>
      <c r="G195" s="466"/>
      <c r="H195" s="466"/>
      <c r="I195" s="466"/>
      <c r="J195" s="467"/>
      <c r="K195" s="89"/>
      <c r="L195" s="90"/>
      <c r="M195" s="89"/>
      <c r="N195" s="88"/>
      <c r="O195" s="306"/>
      <c r="P195" s="254"/>
    </row>
    <row r="196" spans="1:16" ht="12.75" customHeight="1" hidden="1">
      <c r="A196" s="12"/>
      <c r="B196" s="308" t="s">
        <v>367</v>
      </c>
      <c r="C196" s="315"/>
      <c r="D196" s="315"/>
      <c r="E196" s="315"/>
      <c r="F196" s="315"/>
      <c r="G196" s="315"/>
      <c r="H196" s="315"/>
      <c r="I196" s="315"/>
      <c r="J196" s="316"/>
      <c r="K196" s="89" t="s">
        <v>206</v>
      </c>
      <c r="L196" s="72"/>
      <c r="M196" s="89"/>
      <c r="N196" s="88"/>
      <c r="O196" s="306"/>
      <c r="P196" s="254"/>
    </row>
    <row r="197" spans="1:16" ht="12.75" customHeight="1" hidden="1">
      <c r="A197" s="12"/>
      <c r="B197" s="351" t="s">
        <v>33</v>
      </c>
      <c r="C197" s="466"/>
      <c r="D197" s="466"/>
      <c r="E197" s="466"/>
      <c r="F197" s="466"/>
      <c r="G197" s="466"/>
      <c r="H197" s="466"/>
      <c r="I197" s="466"/>
      <c r="J197" s="467"/>
      <c r="K197" s="89"/>
      <c r="L197" s="90"/>
      <c r="M197" s="88"/>
      <c r="N197" s="88"/>
      <c r="O197" s="306"/>
      <c r="P197" s="254"/>
    </row>
    <row r="198" spans="1:16" ht="12.75" customHeight="1" hidden="1">
      <c r="A198" s="12"/>
      <c r="B198" s="308" t="s">
        <v>81</v>
      </c>
      <c r="C198" s="315"/>
      <c r="D198" s="315"/>
      <c r="E198" s="315"/>
      <c r="F198" s="315"/>
      <c r="G198" s="315"/>
      <c r="H198" s="315"/>
      <c r="I198" s="315"/>
      <c r="J198" s="316"/>
      <c r="K198" s="89" t="s">
        <v>57</v>
      </c>
      <c r="L198" s="90"/>
      <c r="M198" s="88"/>
      <c r="N198" s="88"/>
      <c r="O198" s="306"/>
      <c r="P198" s="254"/>
    </row>
    <row r="199" spans="1:16" s="19" customFormat="1" ht="12.75" customHeight="1" hidden="1">
      <c r="A199" s="22"/>
      <c r="B199" s="351" t="s">
        <v>264</v>
      </c>
      <c r="C199" s="466"/>
      <c r="D199" s="466"/>
      <c r="E199" s="466"/>
      <c r="F199" s="466"/>
      <c r="G199" s="466"/>
      <c r="H199" s="466"/>
      <c r="I199" s="466"/>
      <c r="J199" s="467"/>
      <c r="K199" s="89"/>
      <c r="L199" s="90"/>
      <c r="M199" s="89"/>
      <c r="N199" s="89"/>
      <c r="O199" s="300"/>
      <c r="P199" s="356"/>
    </row>
    <row r="200" spans="1:16" s="19" customFormat="1" ht="12.75" customHeight="1" hidden="1">
      <c r="A200" s="22"/>
      <c r="B200" s="308" t="s">
        <v>368</v>
      </c>
      <c r="C200" s="315"/>
      <c r="D200" s="315"/>
      <c r="E200" s="315"/>
      <c r="F200" s="315"/>
      <c r="G200" s="315"/>
      <c r="H200" s="315"/>
      <c r="I200" s="315"/>
      <c r="J200" s="316"/>
      <c r="K200" s="89" t="s">
        <v>42</v>
      </c>
      <c r="L200" s="90"/>
      <c r="M200" s="89"/>
      <c r="N200" s="89"/>
      <c r="O200" s="300"/>
      <c r="P200" s="356"/>
    </row>
    <row r="201" spans="1:16" ht="12.75" customHeight="1" hidden="1">
      <c r="A201" s="22"/>
      <c r="B201" s="351" t="s">
        <v>369</v>
      </c>
      <c r="C201" s="466"/>
      <c r="D201" s="466"/>
      <c r="E201" s="466"/>
      <c r="F201" s="466"/>
      <c r="G201" s="466"/>
      <c r="H201" s="466"/>
      <c r="I201" s="466"/>
      <c r="J201" s="467"/>
      <c r="K201" s="89"/>
      <c r="L201" s="90"/>
      <c r="M201" s="88"/>
      <c r="N201" s="88"/>
      <c r="O201" s="306"/>
      <c r="P201" s="254"/>
    </row>
    <row r="202" spans="1:16" ht="12.75" customHeight="1" hidden="1">
      <c r="A202" s="22"/>
      <c r="B202" s="308" t="s">
        <v>26</v>
      </c>
      <c r="C202" s="315"/>
      <c r="D202" s="315"/>
      <c r="E202" s="315"/>
      <c r="F202" s="315"/>
      <c r="G202" s="315"/>
      <c r="H202" s="315"/>
      <c r="I202" s="315"/>
      <c r="J202" s="316"/>
      <c r="K202" s="89" t="s">
        <v>57</v>
      </c>
      <c r="L202" s="90" t="s">
        <v>43</v>
      </c>
      <c r="M202" s="88"/>
      <c r="N202" s="88"/>
      <c r="O202" s="306"/>
      <c r="P202" s="254"/>
    </row>
    <row r="203" spans="1:16" ht="12.75" customHeight="1" hidden="1">
      <c r="A203" s="22"/>
      <c r="B203" s="351" t="s">
        <v>31</v>
      </c>
      <c r="C203" s="466"/>
      <c r="D203" s="466"/>
      <c r="E203" s="466"/>
      <c r="F203" s="466"/>
      <c r="G203" s="466"/>
      <c r="H203" s="466"/>
      <c r="I203" s="466"/>
      <c r="J203" s="467"/>
      <c r="K203" s="89"/>
      <c r="L203" s="90"/>
      <c r="M203" s="88"/>
      <c r="N203" s="88"/>
      <c r="O203" s="306"/>
      <c r="P203" s="254"/>
    </row>
    <row r="204" spans="1:16" ht="12.75" customHeight="1" hidden="1">
      <c r="A204" s="22"/>
      <c r="B204" s="308" t="s">
        <v>174</v>
      </c>
      <c r="C204" s="315"/>
      <c r="D204" s="315"/>
      <c r="E204" s="315"/>
      <c r="F204" s="315"/>
      <c r="G204" s="315"/>
      <c r="H204" s="315"/>
      <c r="I204" s="315"/>
      <c r="J204" s="316"/>
      <c r="K204" s="89"/>
      <c r="L204" s="90"/>
      <c r="M204" s="88"/>
      <c r="N204" s="88"/>
      <c r="O204" s="306"/>
      <c r="P204" s="254"/>
    </row>
    <row r="205" spans="1:16" ht="12.75" customHeight="1" hidden="1">
      <c r="A205" s="22"/>
      <c r="B205" s="308" t="s">
        <v>156</v>
      </c>
      <c r="C205" s="315"/>
      <c r="D205" s="315"/>
      <c r="E205" s="315"/>
      <c r="F205" s="315"/>
      <c r="G205" s="315"/>
      <c r="H205" s="315"/>
      <c r="I205" s="315"/>
      <c r="J205" s="316"/>
      <c r="K205" s="89"/>
      <c r="L205" s="90"/>
      <c r="M205" s="88"/>
      <c r="N205" s="88"/>
      <c r="O205" s="306"/>
      <c r="P205" s="254"/>
    </row>
    <row r="206" spans="1:16" ht="12.75" customHeight="1" hidden="1">
      <c r="A206" s="22"/>
      <c r="B206" s="308" t="s">
        <v>157</v>
      </c>
      <c r="C206" s="315"/>
      <c r="D206" s="315"/>
      <c r="E206" s="315"/>
      <c r="F206" s="315"/>
      <c r="G206" s="315"/>
      <c r="H206" s="315"/>
      <c r="I206" s="315"/>
      <c r="J206" s="316"/>
      <c r="K206" s="89" t="s">
        <v>57</v>
      </c>
      <c r="L206" s="90"/>
      <c r="M206" s="88"/>
      <c r="N206" s="88"/>
      <c r="O206" s="306"/>
      <c r="P206" s="254"/>
    </row>
    <row r="207" spans="1:16" ht="12.75" customHeight="1" hidden="1">
      <c r="A207" s="22"/>
      <c r="B207" s="308" t="s">
        <v>158</v>
      </c>
      <c r="C207" s="315"/>
      <c r="D207" s="315"/>
      <c r="E207" s="315"/>
      <c r="F207" s="315"/>
      <c r="G207" s="315"/>
      <c r="H207" s="315"/>
      <c r="I207" s="315"/>
      <c r="J207" s="316"/>
      <c r="K207" s="89" t="s">
        <v>57</v>
      </c>
      <c r="L207" s="90"/>
      <c r="M207" s="88"/>
      <c r="N207" s="88"/>
      <c r="O207" s="306"/>
      <c r="P207" s="254"/>
    </row>
    <row r="208" spans="1:16" ht="12.75" customHeight="1" hidden="1">
      <c r="A208" s="22"/>
      <c r="B208" s="308" t="s">
        <v>159</v>
      </c>
      <c r="C208" s="315"/>
      <c r="D208" s="315"/>
      <c r="E208" s="315"/>
      <c r="F208" s="315"/>
      <c r="G208" s="315"/>
      <c r="H208" s="315"/>
      <c r="I208" s="315"/>
      <c r="J208" s="316"/>
      <c r="K208" s="89" t="s">
        <v>57</v>
      </c>
      <c r="L208" s="90"/>
      <c r="M208" s="88"/>
      <c r="N208" s="88"/>
      <c r="O208" s="306"/>
      <c r="P208" s="254"/>
    </row>
    <row r="209" spans="1:16" ht="12.75" customHeight="1" hidden="1">
      <c r="A209" s="22"/>
      <c r="B209" s="308" t="s">
        <v>160</v>
      </c>
      <c r="C209" s="315"/>
      <c r="D209" s="315"/>
      <c r="E209" s="315"/>
      <c r="F209" s="315"/>
      <c r="G209" s="315"/>
      <c r="H209" s="315"/>
      <c r="I209" s="315"/>
      <c r="J209" s="316"/>
      <c r="K209" s="89" t="s">
        <v>193</v>
      </c>
      <c r="L209" s="90">
        <v>88.2</v>
      </c>
      <c r="M209" s="88"/>
      <c r="N209" s="88"/>
      <c r="O209" s="306"/>
      <c r="P209" s="254"/>
    </row>
    <row r="210" spans="1:16" ht="12.75" customHeight="1" hidden="1">
      <c r="A210" s="22"/>
      <c r="B210" s="351" t="s">
        <v>263</v>
      </c>
      <c r="C210" s="466"/>
      <c r="D210" s="466"/>
      <c r="E210" s="466"/>
      <c r="F210" s="466"/>
      <c r="G210" s="466"/>
      <c r="H210" s="466"/>
      <c r="I210" s="466"/>
      <c r="J210" s="467"/>
      <c r="K210" s="89"/>
      <c r="L210" s="90"/>
      <c r="M210" s="88"/>
      <c r="N210" s="88"/>
      <c r="O210" s="306"/>
      <c r="P210" s="254"/>
    </row>
    <row r="211" spans="1:16" ht="12.75" customHeight="1" hidden="1">
      <c r="A211" s="22"/>
      <c r="B211" s="308" t="s">
        <v>161</v>
      </c>
      <c r="C211" s="315"/>
      <c r="D211" s="315"/>
      <c r="E211" s="315"/>
      <c r="F211" s="315"/>
      <c r="G211" s="315"/>
      <c r="H211" s="315"/>
      <c r="I211" s="315"/>
      <c r="J211" s="316"/>
      <c r="K211" s="89"/>
      <c r="L211" s="90"/>
      <c r="M211" s="88"/>
      <c r="N211" s="88"/>
      <c r="O211" s="306"/>
      <c r="P211" s="254"/>
    </row>
    <row r="212" spans="1:16" ht="12.75" customHeight="1" hidden="1">
      <c r="A212" s="22"/>
      <c r="B212" s="308" t="s">
        <v>122</v>
      </c>
      <c r="C212" s="315"/>
      <c r="D212" s="315"/>
      <c r="E212" s="315"/>
      <c r="F212" s="315"/>
      <c r="G212" s="315"/>
      <c r="H212" s="315"/>
      <c r="I212" s="315"/>
      <c r="J212" s="316"/>
      <c r="K212" s="89" t="s">
        <v>127</v>
      </c>
      <c r="L212" s="90"/>
      <c r="M212" s="88"/>
      <c r="N212" s="88"/>
      <c r="O212" s="306"/>
      <c r="P212" s="254"/>
    </row>
    <row r="213" spans="1:16" ht="12.75" customHeight="1" hidden="1">
      <c r="A213" s="22"/>
      <c r="B213" s="308" t="s">
        <v>123</v>
      </c>
      <c r="C213" s="315"/>
      <c r="D213" s="315"/>
      <c r="E213" s="315"/>
      <c r="F213" s="315"/>
      <c r="G213" s="315"/>
      <c r="H213" s="315"/>
      <c r="I213" s="315"/>
      <c r="J213" s="316"/>
      <c r="K213" s="89" t="s">
        <v>45</v>
      </c>
      <c r="L213" s="90"/>
      <c r="M213" s="88"/>
      <c r="N213" s="88"/>
      <c r="O213" s="306"/>
      <c r="P213" s="254"/>
    </row>
    <row r="214" spans="1:16" ht="12.75" customHeight="1" hidden="1">
      <c r="A214" s="22"/>
      <c r="B214" s="308" t="s">
        <v>124</v>
      </c>
      <c r="C214" s="315"/>
      <c r="D214" s="315"/>
      <c r="E214" s="315"/>
      <c r="F214" s="315"/>
      <c r="G214" s="315"/>
      <c r="H214" s="315"/>
      <c r="I214" s="315"/>
      <c r="J214" s="316"/>
      <c r="K214" s="89" t="s">
        <v>194</v>
      </c>
      <c r="L214" s="90"/>
      <c r="M214" s="88"/>
      <c r="N214" s="88"/>
      <c r="O214" s="306"/>
      <c r="P214" s="254"/>
    </row>
    <row r="215" spans="1:16" ht="12.75" customHeight="1" hidden="1">
      <c r="A215" s="22"/>
      <c r="B215" s="351" t="s">
        <v>33</v>
      </c>
      <c r="C215" s="466"/>
      <c r="D215" s="466"/>
      <c r="E215" s="466"/>
      <c r="F215" s="466"/>
      <c r="G215" s="466"/>
      <c r="H215" s="466"/>
      <c r="I215" s="466"/>
      <c r="J215" s="467"/>
      <c r="K215" s="89"/>
      <c r="L215" s="90"/>
      <c r="M215" s="88"/>
      <c r="N215" s="88"/>
      <c r="O215" s="306"/>
      <c r="P215" s="254"/>
    </row>
    <row r="216" spans="1:16" ht="12.75" customHeight="1" hidden="1">
      <c r="A216" s="22"/>
      <c r="B216" s="308" t="s">
        <v>162</v>
      </c>
      <c r="C216" s="315"/>
      <c r="D216" s="315"/>
      <c r="E216" s="315"/>
      <c r="F216" s="315"/>
      <c r="G216" s="315"/>
      <c r="H216" s="315"/>
      <c r="I216" s="315"/>
      <c r="J216" s="316"/>
      <c r="K216" s="89"/>
      <c r="L216" s="90"/>
      <c r="M216" s="88"/>
      <c r="N216" s="88"/>
      <c r="O216" s="306"/>
      <c r="P216" s="254"/>
    </row>
    <row r="217" spans="1:16" ht="12.75" customHeight="1" hidden="1">
      <c r="A217" s="22"/>
      <c r="B217" s="308" t="s">
        <v>163</v>
      </c>
      <c r="C217" s="315"/>
      <c r="D217" s="315"/>
      <c r="E217" s="315"/>
      <c r="F217" s="315"/>
      <c r="G217" s="315"/>
      <c r="H217" s="315"/>
      <c r="I217" s="315"/>
      <c r="J217" s="316"/>
      <c r="K217" s="89" t="s">
        <v>127</v>
      </c>
      <c r="L217" s="90"/>
      <c r="M217" s="88"/>
      <c r="N217" s="88"/>
      <c r="O217" s="306"/>
      <c r="P217" s="254"/>
    </row>
    <row r="218" spans="1:16" ht="12.75" customHeight="1" hidden="1">
      <c r="A218" s="22"/>
      <c r="B218" s="308" t="s">
        <v>164</v>
      </c>
      <c r="C218" s="315"/>
      <c r="D218" s="315"/>
      <c r="E218" s="315"/>
      <c r="F218" s="315"/>
      <c r="G218" s="315"/>
      <c r="H218" s="315"/>
      <c r="I218" s="315"/>
      <c r="J218" s="316"/>
      <c r="K218" s="89" t="s">
        <v>45</v>
      </c>
      <c r="L218" s="90"/>
      <c r="M218" s="88"/>
      <c r="N218" s="88"/>
      <c r="O218" s="306"/>
      <c r="P218" s="254"/>
    </row>
    <row r="219" spans="1:16" ht="12.75" customHeight="1" hidden="1">
      <c r="A219" s="22"/>
      <c r="B219" s="308" t="s">
        <v>165</v>
      </c>
      <c r="C219" s="315"/>
      <c r="D219" s="315"/>
      <c r="E219" s="315"/>
      <c r="F219" s="315"/>
      <c r="G219" s="315"/>
      <c r="H219" s="315"/>
      <c r="I219" s="315"/>
      <c r="J219" s="316"/>
      <c r="K219" s="89" t="s">
        <v>194</v>
      </c>
      <c r="L219" s="90"/>
      <c r="M219" s="88"/>
      <c r="N219" s="88"/>
      <c r="O219" s="306"/>
      <c r="P219" s="254"/>
    </row>
    <row r="220" spans="1:16" ht="12.75" customHeight="1" hidden="1">
      <c r="A220" s="22"/>
      <c r="B220" s="351" t="s">
        <v>264</v>
      </c>
      <c r="C220" s="466"/>
      <c r="D220" s="466"/>
      <c r="E220" s="466"/>
      <c r="F220" s="466"/>
      <c r="G220" s="466"/>
      <c r="H220" s="466"/>
      <c r="I220" s="466"/>
      <c r="J220" s="467"/>
      <c r="K220" s="89"/>
      <c r="L220" s="90"/>
      <c r="M220" s="88"/>
      <c r="N220" s="88"/>
      <c r="O220" s="306"/>
      <c r="P220" s="254"/>
    </row>
    <row r="221" spans="1:16" ht="12.75" customHeight="1" hidden="1">
      <c r="A221" s="22"/>
      <c r="B221" s="308" t="s">
        <v>132</v>
      </c>
      <c r="C221" s="315"/>
      <c r="D221" s="315"/>
      <c r="E221" s="315"/>
      <c r="F221" s="315"/>
      <c r="G221" s="315"/>
      <c r="H221" s="315"/>
      <c r="I221" s="315"/>
      <c r="J221" s="316"/>
      <c r="K221" s="89"/>
      <c r="L221" s="90"/>
      <c r="M221" s="88"/>
      <c r="N221" s="88"/>
      <c r="O221" s="306"/>
      <c r="P221" s="254"/>
    </row>
    <row r="222" spans="1:16" ht="12.75" customHeight="1" hidden="1">
      <c r="A222" s="22"/>
      <c r="B222" s="308" t="s">
        <v>133</v>
      </c>
      <c r="C222" s="315"/>
      <c r="D222" s="315"/>
      <c r="E222" s="315"/>
      <c r="F222" s="315"/>
      <c r="G222" s="315"/>
      <c r="H222" s="315"/>
      <c r="I222" s="315"/>
      <c r="J222" s="316"/>
      <c r="K222" s="89" t="s">
        <v>127</v>
      </c>
      <c r="L222" s="90"/>
      <c r="M222" s="88"/>
      <c r="N222" s="88"/>
      <c r="O222" s="306"/>
      <c r="P222" s="254"/>
    </row>
    <row r="223" spans="1:16" ht="12.75" customHeight="1" hidden="1">
      <c r="A223" s="22"/>
      <c r="B223" s="308" t="s">
        <v>134</v>
      </c>
      <c r="C223" s="315"/>
      <c r="D223" s="315"/>
      <c r="E223" s="315"/>
      <c r="F223" s="315"/>
      <c r="G223" s="315"/>
      <c r="H223" s="315"/>
      <c r="I223" s="315"/>
      <c r="J223" s="316"/>
      <c r="K223" s="89" t="s">
        <v>45</v>
      </c>
      <c r="L223" s="90"/>
      <c r="M223" s="88"/>
      <c r="N223" s="88"/>
      <c r="O223" s="306"/>
      <c r="P223" s="254"/>
    </row>
    <row r="224" spans="1:16" ht="12.75" customHeight="1" hidden="1">
      <c r="A224" s="22"/>
      <c r="B224" s="308" t="s">
        <v>135</v>
      </c>
      <c r="C224" s="315"/>
      <c r="D224" s="315"/>
      <c r="E224" s="315"/>
      <c r="F224" s="315"/>
      <c r="G224" s="315"/>
      <c r="H224" s="315"/>
      <c r="I224" s="315"/>
      <c r="J224" s="316"/>
      <c r="K224" s="89" t="s">
        <v>194</v>
      </c>
      <c r="L224" s="90"/>
      <c r="M224" s="88"/>
      <c r="N224" s="88"/>
      <c r="O224" s="306"/>
      <c r="P224" s="254"/>
    </row>
    <row r="225" spans="1:16" ht="12.75" customHeight="1" hidden="1">
      <c r="A225" s="22"/>
      <c r="B225" s="308" t="s">
        <v>136</v>
      </c>
      <c r="C225" s="315"/>
      <c r="D225" s="315"/>
      <c r="E225" s="315"/>
      <c r="F225" s="315"/>
      <c r="G225" s="315"/>
      <c r="H225" s="315"/>
      <c r="I225" s="315"/>
      <c r="J225" s="316"/>
      <c r="K225" s="89" t="s">
        <v>57</v>
      </c>
      <c r="L225" s="90"/>
      <c r="M225" s="88"/>
      <c r="N225" s="88"/>
      <c r="O225" s="306"/>
      <c r="P225" s="254"/>
    </row>
    <row r="226" spans="1:16" ht="15" customHeight="1">
      <c r="A226" s="10"/>
      <c r="B226" s="33"/>
      <c r="C226" s="34"/>
      <c r="D226" s="43"/>
      <c r="E226" s="42"/>
      <c r="F226" s="42"/>
      <c r="G226" s="42"/>
      <c r="H226" s="42"/>
      <c r="I226" s="42"/>
      <c r="J226" s="42"/>
      <c r="K226" s="33"/>
      <c r="L226" s="34"/>
      <c r="M226" s="34"/>
      <c r="N226" s="34"/>
      <c r="O226" s="32"/>
      <c r="P226" s="32"/>
    </row>
    <row r="231" spans="2:9" ht="57" customHeight="1">
      <c r="B231" s="3" t="s">
        <v>103</v>
      </c>
      <c r="C231" s="3"/>
      <c r="D231" s="3"/>
      <c r="E231" s="3"/>
      <c r="F231" s="3"/>
      <c r="G231" s="3"/>
      <c r="H231" s="3"/>
      <c r="I231" s="3" t="s">
        <v>102</v>
      </c>
    </row>
    <row r="232" spans="2:9" ht="15">
      <c r="B232" s="3"/>
      <c r="C232" s="3"/>
      <c r="D232" s="3"/>
      <c r="E232" s="3"/>
      <c r="F232" s="3"/>
      <c r="G232" s="3"/>
      <c r="H232" s="3"/>
      <c r="I232" s="3"/>
    </row>
    <row r="233" spans="2:9" ht="15">
      <c r="B233" s="3"/>
      <c r="C233" s="3"/>
      <c r="D233" s="3"/>
      <c r="E233" s="3"/>
      <c r="F233" s="3"/>
      <c r="G233" s="3"/>
      <c r="H233" s="3"/>
      <c r="I233" s="3"/>
    </row>
    <row r="236" spans="2:10" ht="81.75" customHeight="1">
      <c r="B236" s="3" t="s">
        <v>19</v>
      </c>
      <c r="C236" s="3"/>
      <c r="D236" s="3"/>
      <c r="E236" s="3"/>
      <c r="F236" s="3"/>
      <c r="G236" s="3"/>
      <c r="H236" s="3"/>
      <c r="I236" s="3" t="s">
        <v>104</v>
      </c>
      <c r="J236" s="3"/>
    </row>
    <row r="237" spans="2:10" ht="15">
      <c r="B237" s="3" t="s">
        <v>53</v>
      </c>
      <c r="C237" s="3"/>
      <c r="D237" s="3"/>
      <c r="E237" s="3"/>
      <c r="F237" s="3"/>
      <c r="G237" s="3"/>
      <c r="H237" s="3"/>
      <c r="I237" s="3"/>
      <c r="J237" s="3"/>
    </row>
  </sheetData>
  <sheetProtection/>
  <mergeCells count="384">
    <mergeCell ref="O93:P93"/>
    <mergeCell ref="B92:J92"/>
    <mergeCell ref="B91:J91"/>
    <mergeCell ref="B90:J90"/>
    <mergeCell ref="B87:J87"/>
    <mergeCell ref="B94:J94"/>
    <mergeCell ref="O87:P87"/>
    <mergeCell ref="O94:P94"/>
    <mergeCell ref="O90:P90"/>
    <mergeCell ref="O91:P91"/>
    <mergeCell ref="O92:P92"/>
    <mergeCell ref="B187:J187"/>
    <mergeCell ref="B98:J98"/>
    <mergeCell ref="B97:J97"/>
    <mergeCell ref="B96:J96"/>
    <mergeCell ref="B95:J95"/>
    <mergeCell ref="B93:J93"/>
    <mergeCell ref="B181:J181"/>
    <mergeCell ref="B182:J182"/>
    <mergeCell ref="B179:J179"/>
    <mergeCell ref="B219:J219"/>
    <mergeCell ref="B218:J218"/>
    <mergeCell ref="B217:J217"/>
    <mergeCell ref="B201:J201"/>
    <mergeCell ref="B200:J200"/>
    <mergeCell ref="B199:J199"/>
    <mergeCell ref="B205:J205"/>
    <mergeCell ref="B216:J216"/>
    <mergeCell ref="B215:J215"/>
    <mergeCell ref="B214:J214"/>
    <mergeCell ref="B225:J225"/>
    <mergeCell ref="B224:J224"/>
    <mergeCell ref="B223:J223"/>
    <mergeCell ref="B222:J222"/>
    <mergeCell ref="B221:J221"/>
    <mergeCell ref="B220:J220"/>
    <mergeCell ref="B29:Q29"/>
    <mergeCell ref="B41:P41"/>
    <mergeCell ref="B121:J121"/>
    <mergeCell ref="B120:J120"/>
    <mergeCell ref="B119:J119"/>
    <mergeCell ref="B183:J183"/>
    <mergeCell ref="B127:J127"/>
    <mergeCell ref="B126:J126"/>
    <mergeCell ref="B122:J122"/>
    <mergeCell ref="B132:J132"/>
    <mergeCell ref="B32:P32"/>
    <mergeCell ref="O193:P193"/>
    <mergeCell ref="B193:J193"/>
    <mergeCell ref="O192:P192"/>
    <mergeCell ref="B192:J192"/>
    <mergeCell ref="O191:P191"/>
    <mergeCell ref="B191:J191"/>
    <mergeCell ref="B184:J184"/>
    <mergeCell ref="B185:J185"/>
    <mergeCell ref="B178:J178"/>
    <mergeCell ref="O199:P199"/>
    <mergeCell ref="O195:P195"/>
    <mergeCell ref="B195:J195"/>
    <mergeCell ref="O194:P194"/>
    <mergeCell ref="B194:J194"/>
    <mergeCell ref="B144:J144"/>
    <mergeCell ref="B198:J198"/>
    <mergeCell ref="B197:J197"/>
    <mergeCell ref="B196:J196"/>
    <mergeCell ref="B186:J186"/>
    <mergeCell ref="O204:P204"/>
    <mergeCell ref="B204:J204"/>
    <mergeCell ref="O203:P203"/>
    <mergeCell ref="B203:J203"/>
    <mergeCell ref="O202:P202"/>
    <mergeCell ref="B202:J202"/>
    <mergeCell ref="O198:P198"/>
    <mergeCell ref="O197:P197"/>
    <mergeCell ref="B169:J169"/>
    <mergeCell ref="B170:J170"/>
    <mergeCell ref="B172:J172"/>
    <mergeCell ref="B173:J173"/>
    <mergeCell ref="B171:J171"/>
    <mergeCell ref="B188:J188"/>
    <mergeCell ref="B176:J176"/>
    <mergeCell ref="B177:J177"/>
    <mergeCell ref="B180:J180"/>
    <mergeCell ref="B163:J163"/>
    <mergeCell ref="B164:J164"/>
    <mergeCell ref="B165:J165"/>
    <mergeCell ref="B166:J166"/>
    <mergeCell ref="B167:J167"/>
    <mergeCell ref="B168:J168"/>
    <mergeCell ref="B157:J157"/>
    <mergeCell ref="B158:J158"/>
    <mergeCell ref="B159:J159"/>
    <mergeCell ref="B160:J160"/>
    <mergeCell ref="B161:J161"/>
    <mergeCell ref="B162:J162"/>
    <mergeCell ref="B151:J151"/>
    <mergeCell ref="B152:J152"/>
    <mergeCell ref="B154:J154"/>
    <mergeCell ref="B153:J153"/>
    <mergeCell ref="B155:J155"/>
    <mergeCell ref="B156:J156"/>
    <mergeCell ref="B117:J117"/>
    <mergeCell ref="B141:J141"/>
    <mergeCell ref="B142:J142"/>
    <mergeCell ref="B143:J143"/>
    <mergeCell ref="B145:J145"/>
    <mergeCell ref="B125:J125"/>
    <mergeCell ref="B136:J136"/>
    <mergeCell ref="B133:J133"/>
    <mergeCell ref="B134:J134"/>
    <mergeCell ref="B109:J109"/>
    <mergeCell ref="B112:J112"/>
    <mergeCell ref="B113:J113"/>
    <mergeCell ref="B114:J114"/>
    <mergeCell ref="B115:J115"/>
    <mergeCell ref="B116:J116"/>
    <mergeCell ref="L3:Q3"/>
    <mergeCell ref="A12:P12"/>
    <mergeCell ref="B64:J64"/>
    <mergeCell ref="B65:J65"/>
    <mergeCell ref="O208:P208"/>
    <mergeCell ref="B208:J208"/>
    <mergeCell ref="O207:P207"/>
    <mergeCell ref="B207:J207"/>
    <mergeCell ref="O206:P206"/>
    <mergeCell ref="O79:P79"/>
    <mergeCell ref="B40:P40"/>
    <mergeCell ref="O211:P211"/>
    <mergeCell ref="B211:J211"/>
    <mergeCell ref="O210:P210"/>
    <mergeCell ref="B210:J210"/>
    <mergeCell ref="O209:P209"/>
    <mergeCell ref="B209:J209"/>
    <mergeCell ref="B105:J105"/>
    <mergeCell ref="B106:J106"/>
    <mergeCell ref="B107:J107"/>
    <mergeCell ref="A11:O11"/>
    <mergeCell ref="E14:L14"/>
    <mergeCell ref="E17:L17"/>
    <mergeCell ref="A23:O23"/>
    <mergeCell ref="F20:O20"/>
    <mergeCell ref="B39:P39"/>
    <mergeCell ref="B26:P26"/>
    <mergeCell ref="B27:P27"/>
    <mergeCell ref="B28:P28"/>
    <mergeCell ref="B30:P30"/>
    <mergeCell ref="E36:P37"/>
    <mergeCell ref="A31:P31"/>
    <mergeCell ref="N45:O45"/>
    <mergeCell ref="J46:K46"/>
    <mergeCell ref="L46:M46"/>
    <mergeCell ref="N46:O46"/>
    <mergeCell ref="B45:I45"/>
    <mergeCell ref="B46:I46"/>
    <mergeCell ref="B33:P33"/>
    <mergeCell ref="B42:P42"/>
    <mergeCell ref="J45:K45"/>
    <mergeCell ref="L45:M45"/>
    <mergeCell ref="N54:P54"/>
    <mergeCell ref="J49:K49"/>
    <mergeCell ref="L49:M49"/>
    <mergeCell ref="N49:O49"/>
    <mergeCell ref="J48:K48"/>
    <mergeCell ref="N50:O50"/>
    <mergeCell ref="L48:M48"/>
    <mergeCell ref="N48:O48"/>
    <mergeCell ref="N55:P55"/>
    <mergeCell ref="J47:K47"/>
    <mergeCell ref="L47:M47"/>
    <mergeCell ref="N47:O47"/>
    <mergeCell ref="H56:J56"/>
    <mergeCell ref="K56:M56"/>
    <mergeCell ref="N56:P56"/>
    <mergeCell ref="B48:I48"/>
    <mergeCell ref="B49:I49"/>
    <mergeCell ref="B50:I50"/>
    <mergeCell ref="H54:J54"/>
    <mergeCell ref="K54:M54"/>
    <mergeCell ref="J50:K50"/>
    <mergeCell ref="L50:M50"/>
    <mergeCell ref="H57:J57"/>
    <mergeCell ref="K57:M57"/>
    <mergeCell ref="K55:M55"/>
    <mergeCell ref="N57:P57"/>
    <mergeCell ref="H58:J58"/>
    <mergeCell ref="K58:M58"/>
    <mergeCell ref="N58:P58"/>
    <mergeCell ref="O64:P64"/>
    <mergeCell ref="O65:P65"/>
    <mergeCell ref="O66:P66"/>
    <mergeCell ref="O67:P67"/>
    <mergeCell ref="B67:J67"/>
    <mergeCell ref="B66:J66"/>
    <mergeCell ref="B74:J74"/>
    <mergeCell ref="B75:J75"/>
    <mergeCell ref="O68:P68"/>
    <mergeCell ref="O69:P69"/>
    <mergeCell ref="B68:J68"/>
    <mergeCell ref="B69:J69"/>
    <mergeCell ref="O70:P70"/>
    <mergeCell ref="O71:P71"/>
    <mergeCell ref="B70:J70"/>
    <mergeCell ref="B71:J71"/>
    <mergeCell ref="O76:P76"/>
    <mergeCell ref="O77:P77"/>
    <mergeCell ref="B76:J76"/>
    <mergeCell ref="B77:J77"/>
    <mergeCell ref="O72:P72"/>
    <mergeCell ref="O73:P73"/>
    <mergeCell ref="B72:J72"/>
    <mergeCell ref="B73:J73"/>
    <mergeCell ref="O74:P74"/>
    <mergeCell ref="O75:P75"/>
    <mergeCell ref="O80:P80"/>
    <mergeCell ref="O81:P81"/>
    <mergeCell ref="B80:J80"/>
    <mergeCell ref="B81:J81"/>
    <mergeCell ref="B79:J79"/>
    <mergeCell ref="O78:P78"/>
    <mergeCell ref="O82:P82"/>
    <mergeCell ref="O83:P83"/>
    <mergeCell ref="B82:J82"/>
    <mergeCell ref="B83:J83"/>
    <mergeCell ref="O84:P84"/>
    <mergeCell ref="O85:P85"/>
    <mergeCell ref="B84:J84"/>
    <mergeCell ref="B85:J85"/>
    <mergeCell ref="O88:P88"/>
    <mergeCell ref="O89:P89"/>
    <mergeCell ref="B88:J88"/>
    <mergeCell ref="B89:J89"/>
    <mergeCell ref="B86:J86"/>
    <mergeCell ref="O86:P86"/>
    <mergeCell ref="O95:P95"/>
    <mergeCell ref="O96:P96"/>
    <mergeCell ref="O97:P97"/>
    <mergeCell ref="O98:P98"/>
    <mergeCell ref="B110:J110"/>
    <mergeCell ref="O99:P99"/>
    <mergeCell ref="O100:P100"/>
    <mergeCell ref="B99:J99"/>
    <mergeCell ref="B100:J100"/>
    <mergeCell ref="O101:P101"/>
    <mergeCell ref="O102:P102"/>
    <mergeCell ref="B101:J101"/>
    <mergeCell ref="B102:J102"/>
    <mergeCell ref="O108:P108"/>
    <mergeCell ref="B123:J123"/>
    <mergeCell ref="B124:J124"/>
    <mergeCell ref="O103:P103"/>
    <mergeCell ref="O104:P104"/>
    <mergeCell ref="B103:J103"/>
    <mergeCell ref="B104:J104"/>
    <mergeCell ref="O105:P105"/>
    <mergeCell ref="B111:J111"/>
    <mergeCell ref="B128:J128"/>
    <mergeCell ref="B129:J129"/>
    <mergeCell ref="B130:J130"/>
    <mergeCell ref="O109:P109"/>
    <mergeCell ref="O110:P110"/>
    <mergeCell ref="O111:P111"/>
    <mergeCell ref="O118:P118"/>
    <mergeCell ref="B108:J108"/>
    <mergeCell ref="B139:J139"/>
    <mergeCell ref="B140:J140"/>
    <mergeCell ref="B174:J174"/>
    <mergeCell ref="B175:J175"/>
    <mergeCell ref="B138:J138"/>
    <mergeCell ref="B146:J146"/>
    <mergeCell ref="B147:J147"/>
    <mergeCell ref="B148:J148"/>
    <mergeCell ref="B149:J149"/>
    <mergeCell ref="B150:J150"/>
    <mergeCell ref="O119:P119"/>
    <mergeCell ref="O116:P116"/>
    <mergeCell ref="O117:P117"/>
    <mergeCell ref="O106:P106"/>
    <mergeCell ref="O107:P107"/>
    <mergeCell ref="O114:P114"/>
    <mergeCell ref="O115:P115"/>
    <mergeCell ref="O112:P112"/>
    <mergeCell ref="O113:P113"/>
    <mergeCell ref="O124:P124"/>
    <mergeCell ref="O126:P126"/>
    <mergeCell ref="O122:P122"/>
    <mergeCell ref="O123:P123"/>
    <mergeCell ref="O125:P125"/>
    <mergeCell ref="O120:P120"/>
    <mergeCell ref="O121:P121"/>
    <mergeCell ref="O131:P131"/>
    <mergeCell ref="O133:P133"/>
    <mergeCell ref="O129:P129"/>
    <mergeCell ref="O130:P130"/>
    <mergeCell ref="O127:P127"/>
    <mergeCell ref="O128:P128"/>
    <mergeCell ref="O138:P138"/>
    <mergeCell ref="O139:P139"/>
    <mergeCell ref="O136:P136"/>
    <mergeCell ref="O137:P137"/>
    <mergeCell ref="O134:P134"/>
    <mergeCell ref="O135:P135"/>
    <mergeCell ref="O145:P145"/>
    <mergeCell ref="O146:P146"/>
    <mergeCell ref="O151:P151"/>
    <mergeCell ref="O152:P152"/>
    <mergeCell ref="O140:P140"/>
    <mergeCell ref="O141:P141"/>
    <mergeCell ref="O147:P147"/>
    <mergeCell ref="O148:P148"/>
    <mergeCell ref="O149:P149"/>
    <mergeCell ref="O183:P183"/>
    <mergeCell ref="O184:P184"/>
    <mergeCell ref="O182:P182"/>
    <mergeCell ref="O172:P172"/>
    <mergeCell ref="O180:P180"/>
    <mergeCell ref="O181:P181"/>
    <mergeCell ref="O177:P177"/>
    <mergeCell ref="O179:P179"/>
    <mergeCell ref="B213:J213"/>
    <mergeCell ref="B212:J212"/>
    <mergeCell ref="O187:P187"/>
    <mergeCell ref="O188:P188"/>
    <mergeCell ref="B189:J189"/>
    <mergeCell ref="B206:J206"/>
    <mergeCell ref="O205:P205"/>
    <mergeCell ref="O196:P196"/>
    <mergeCell ref="O201:P201"/>
    <mergeCell ref="O200:P200"/>
    <mergeCell ref="B137:J137"/>
    <mergeCell ref="O153:P153"/>
    <mergeCell ref="O154:P154"/>
    <mergeCell ref="O175:P175"/>
    <mergeCell ref="O176:P176"/>
    <mergeCell ref="O173:P173"/>
    <mergeCell ref="O170:P170"/>
    <mergeCell ref="O169:P169"/>
    <mergeCell ref="O160:P160"/>
    <mergeCell ref="O143:P143"/>
    <mergeCell ref="O185:P185"/>
    <mergeCell ref="O186:P186"/>
    <mergeCell ref="B47:I47"/>
    <mergeCell ref="A54:G54"/>
    <mergeCell ref="A55:G55"/>
    <mergeCell ref="H55:J55"/>
    <mergeCell ref="O150:P150"/>
    <mergeCell ref="A56:G56"/>
    <mergeCell ref="A57:G57"/>
    <mergeCell ref="O142:P142"/>
    <mergeCell ref="O165:P165"/>
    <mergeCell ref="O162:P162"/>
    <mergeCell ref="O163:P163"/>
    <mergeCell ref="O159:P159"/>
    <mergeCell ref="O161:P161"/>
    <mergeCell ref="O164:P164"/>
    <mergeCell ref="O168:P168"/>
    <mergeCell ref="O166:P166"/>
    <mergeCell ref="O144:P144"/>
    <mergeCell ref="B118:J118"/>
    <mergeCell ref="B135:J135"/>
    <mergeCell ref="O216:P216"/>
    <mergeCell ref="O215:P215"/>
    <mergeCell ref="O214:P214"/>
    <mergeCell ref="O213:P213"/>
    <mergeCell ref="O212:P212"/>
    <mergeCell ref="B78:J78"/>
    <mergeCell ref="B131:J131"/>
    <mergeCell ref="O190:P190"/>
    <mergeCell ref="B190:J190"/>
    <mergeCell ref="O189:P189"/>
    <mergeCell ref="O157:P157"/>
    <mergeCell ref="O156:P156"/>
    <mergeCell ref="O155:P155"/>
    <mergeCell ref="O158:P158"/>
    <mergeCell ref="O171:P171"/>
    <mergeCell ref="O167:P167"/>
    <mergeCell ref="O225:P225"/>
    <mergeCell ref="O224:P224"/>
    <mergeCell ref="O223:P223"/>
    <mergeCell ref="O219:P219"/>
    <mergeCell ref="O218:P218"/>
    <mergeCell ref="O217:P217"/>
    <mergeCell ref="O222:P222"/>
    <mergeCell ref="O221:P221"/>
    <mergeCell ref="O220:P2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31"/>
  <sheetViews>
    <sheetView zoomScalePageLayoutView="0" workbookViewId="0" topLeftCell="A25">
      <selection activeCell="A60" sqref="A60:IV60"/>
    </sheetView>
  </sheetViews>
  <sheetFormatPr defaultColWidth="9.140625" defaultRowHeight="12.75"/>
  <cols>
    <col min="1" max="1" width="4.421875" style="0" customWidth="1"/>
    <col min="4" max="4" width="12.00390625" style="0" customWidth="1"/>
    <col min="10" max="10" width="11.7109375" style="0" bestFit="1" customWidth="1"/>
    <col min="11" max="11" width="12.140625" style="0" customWidth="1"/>
  </cols>
  <sheetData>
    <row r="1" spans="1:17" ht="15">
      <c r="A1" s="2"/>
      <c r="B1" s="2"/>
      <c r="C1" s="2"/>
      <c r="D1" s="2"/>
      <c r="E1" s="2"/>
      <c r="F1" s="2"/>
      <c r="G1" s="2"/>
      <c r="H1" s="2"/>
      <c r="I1" s="3"/>
      <c r="J1" s="3"/>
      <c r="K1" s="46" t="s">
        <v>20</v>
      </c>
      <c r="L1" s="46"/>
      <c r="M1" s="46"/>
      <c r="N1" s="46"/>
      <c r="O1" s="46"/>
      <c r="P1" s="46"/>
      <c r="Q1" s="35"/>
    </row>
    <row r="2" spans="1:17" ht="15">
      <c r="A2" s="2"/>
      <c r="B2" s="2"/>
      <c r="C2" s="2"/>
      <c r="D2" s="2"/>
      <c r="E2" s="2"/>
      <c r="F2" s="2"/>
      <c r="G2" s="2"/>
      <c r="H2" s="2"/>
      <c r="I2" s="3"/>
      <c r="J2" s="3"/>
      <c r="K2" s="46" t="s">
        <v>307</v>
      </c>
      <c r="L2" s="46"/>
      <c r="M2" s="46"/>
      <c r="N2" s="46"/>
      <c r="O2" s="46"/>
      <c r="P2" s="46"/>
      <c r="Q2" s="35"/>
    </row>
    <row r="3" spans="1:17" ht="15">
      <c r="A3" s="2"/>
      <c r="B3" s="2"/>
      <c r="C3" s="2"/>
      <c r="D3" s="2"/>
      <c r="E3" s="2"/>
      <c r="F3" s="2"/>
      <c r="G3" s="2"/>
      <c r="H3" s="2"/>
      <c r="I3" s="3"/>
      <c r="J3" s="3"/>
      <c r="K3" s="46" t="s">
        <v>21</v>
      </c>
      <c r="L3" s="46"/>
      <c r="M3" s="46"/>
      <c r="N3" s="46"/>
      <c r="O3" s="46"/>
      <c r="P3" s="46"/>
      <c r="Q3" s="35"/>
    </row>
    <row r="4" spans="1:17" ht="15">
      <c r="A4" s="2"/>
      <c r="B4" s="2"/>
      <c r="C4" s="2"/>
      <c r="D4" s="2"/>
      <c r="E4" s="2"/>
      <c r="F4" s="2"/>
      <c r="G4" s="2"/>
      <c r="H4" s="2"/>
      <c r="I4" s="3"/>
      <c r="J4" s="3"/>
      <c r="K4" s="46"/>
      <c r="L4" s="46"/>
      <c r="M4" s="46"/>
      <c r="N4" s="46"/>
      <c r="O4" s="46"/>
      <c r="P4" s="46"/>
      <c r="Q4" s="35"/>
    </row>
    <row r="5" spans="1:17" ht="15">
      <c r="A5" s="2"/>
      <c r="B5" s="2"/>
      <c r="C5" s="2"/>
      <c r="D5" s="2"/>
      <c r="E5" s="2"/>
      <c r="F5" s="2"/>
      <c r="G5" s="2"/>
      <c r="H5" s="2"/>
      <c r="I5" s="3"/>
      <c r="J5" s="3"/>
      <c r="K5" s="46" t="s">
        <v>308</v>
      </c>
      <c r="L5" s="46"/>
      <c r="M5" s="46"/>
      <c r="N5" s="46"/>
      <c r="O5" s="46"/>
      <c r="P5" s="46"/>
      <c r="Q5" s="35"/>
    </row>
    <row r="6" spans="1:17" ht="15">
      <c r="A6" s="3"/>
      <c r="B6" s="3"/>
      <c r="C6" s="3"/>
      <c r="D6" s="4"/>
      <c r="E6" s="3"/>
      <c r="F6" s="3"/>
      <c r="G6" s="3"/>
      <c r="H6" s="3"/>
      <c r="I6" s="3"/>
      <c r="J6" s="3"/>
      <c r="K6" s="46" t="s">
        <v>22</v>
      </c>
      <c r="L6" s="46"/>
      <c r="M6" s="46"/>
      <c r="N6" s="46"/>
      <c r="O6" s="46"/>
      <c r="P6" s="46"/>
      <c r="Q6" s="35"/>
    </row>
    <row r="7" spans="1:15" ht="15">
      <c r="A7" s="5"/>
      <c r="B7" s="5"/>
      <c r="C7" s="5"/>
      <c r="D7" s="4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8">
      <c r="A8" s="328" t="s">
        <v>23</v>
      </c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</row>
    <row r="9" spans="1:15" ht="18">
      <c r="A9" s="328" t="s">
        <v>257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</row>
    <row r="10" spans="1:15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5.75">
      <c r="A11" s="6" t="s">
        <v>0</v>
      </c>
      <c r="B11" s="6"/>
      <c r="C11" s="6"/>
      <c r="D11" s="61" t="s">
        <v>286</v>
      </c>
      <c r="E11" s="329" t="s">
        <v>46</v>
      </c>
      <c r="F11" s="329"/>
      <c r="G11" s="329"/>
      <c r="H11" s="329"/>
      <c r="I11" s="329"/>
      <c r="J11" s="329"/>
      <c r="K11" s="329"/>
      <c r="L11" s="329"/>
      <c r="M11" s="13"/>
      <c r="N11" s="13"/>
      <c r="O11" s="13"/>
    </row>
    <row r="12" spans="1:15" ht="15">
      <c r="A12" s="6" t="s">
        <v>49</v>
      </c>
      <c r="B12" s="6"/>
      <c r="C12" s="6"/>
      <c r="D12" s="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5">
      <c r="A13" s="6"/>
      <c r="B13" s="6"/>
      <c r="C13" s="6"/>
      <c r="D13" s="4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5.75">
      <c r="A14" s="14" t="s">
        <v>48</v>
      </c>
      <c r="B14" s="14"/>
      <c r="C14" s="14"/>
      <c r="D14" s="61" t="s">
        <v>287</v>
      </c>
      <c r="E14" s="329" t="s">
        <v>47</v>
      </c>
      <c r="F14" s="329"/>
      <c r="G14" s="329"/>
      <c r="H14" s="329"/>
      <c r="I14" s="329"/>
      <c r="J14" s="329"/>
      <c r="K14" s="329"/>
      <c r="L14" s="329"/>
      <c r="M14" s="13"/>
      <c r="N14" s="13"/>
      <c r="O14" s="13"/>
    </row>
    <row r="15" spans="1:15" ht="15">
      <c r="A15" s="6" t="s">
        <v>50</v>
      </c>
      <c r="B15" s="6"/>
      <c r="C15" s="6"/>
      <c r="D15" s="4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5">
      <c r="A16" s="6"/>
      <c r="B16" s="6"/>
      <c r="C16" s="6"/>
      <c r="D16" s="4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.75">
      <c r="A17" s="6" t="s">
        <v>24</v>
      </c>
      <c r="B17" s="6"/>
      <c r="C17" s="6"/>
      <c r="D17" s="15" t="s">
        <v>256</v>
      </c>
      <c r="E17" s="15" t="s">
        <v>230</v>
      </c>
      <c r="F17" s="15"/>
      <c r="G17" s="329" t="s">
        <v>63</v>
      </c>
      <c r="H17" s="329"/>
      <c r="I17" s="329"/>
      <c r="J17" s="329"/>
      <c r="K17" s="329"/>
      <c r="L17" s="329"/>
      <c r="M17" s="329"/>
      <c r="N17" s="16"/>
      <c r="O17" s="16"/>
    </row>
    <row r="18" spans="1:15" ht="15">
      <c r="A18" s="6" t="s">
        <v>51</v>
      </c>
      <c r="B18" s="6"/>
      <c r="C18" s="6"/>
      <c r="D18" s="4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30.75" customHeight="1">
      <c r="A20" s="330" t="s">
        <v>301</v>
      </c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</row>
    <row r="21" spans="1:15" ht="9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5">
      <c r="A22" s="8" t="s">
        <v>25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6" ht="15">
      <c r="A23" s="2">
        <v>1</v>
      </c>
      <c r="B23" s="326" t="s">
        <v>75</v>
      </c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</row>
    <row r="24" spans="1:16" ht="15" customHeight="1">
      <c r="A24" s="2">
        <v>2</v>
      </c>
      <c r="B24" s="326" t="s">
        <v>223</v>
      </c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</row>
    <row r="25" spans="1:16" ht="15">
      <c r="A25" s="2">
        <v>3</v>
      </c>
      <c r="B25" s="332" t="s">
        <v>251</v>
      </c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</row>
    <row r="26" spans="1:16" ht="33.75" customHeight="1">
      <c r="A26" s="2">
        <v>4</v>
      </c>
      <c r="B26" s="326" t="s">
        <v>265</v>
      </c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</row>
    <row r="27" spans="1:16" ht="31.5" customHeight="1">
      <c r="A27" s="2">
        <v>5</v>
      </c>
      <c r="B27" s="326" t="s">
        <v>76</v>
      </c>
      <c r="C27" s="331"/>
      <c r="D27" s="331"/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331"/>
      <c r="P27" s="331"/>
    </row>
    <row r="28" spans="1:16" ht="63" customHeight="1">
      <c r="A28" s="2">
        <v>6</v>
      </c>
      <c r="B28" s="326" t="str">
        <f>'ДНЗ 1010'!$B$32</f>
        <v>Рішення сесії  від 05.03.2019 №1354; Рішення сесії від 21.05.2019 №1526; Рішення бюджетної комісії від  31.05.2019 №68; Рішеня бюджетної комісії від 31.05.2019 №70; Рішення сесії від 13.06. 2019 №1580</v>
      </c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</row>
    <row r="29" spans="1:15" ht="12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6" ht="21" customHeight="1">
      <c r="A30" s="8" t="s">
        <v>219</v>
      </c>
      <c r="B30" s="8"/>
      <c r="C30" s="8"/>
      <c r="D30" s="8"/>
      <c r="E30" s="476" t="s">
        <v>218</v>
      </c>
      <c r="F30" s="477"/>
      <c r="G30" s="477"/>
      <c r="H30" s="477"/>
      <c r="I30" s="477"/>
      <c r="J30" s="477"/>
      <c r="K30" s="477"/>
      <c r="L30" s="477"/>
      <c r="M30" s="477"/>
      <c r="N30" s="477"/>
      <c r="O30" s="477"/>
      <c r="P30" s="477"/>
    </row>
    <row r="31" spans="5:16" ht="12.75">
      <c r="E31" s="477"/>
      <c r="F31" s="477"/>
      <c r="G31" s="477"/>
      <c r="H31" s="477"/>
      <c r="I31" s="477"/>
      <c r="J31" s="477"/>
      <c r="K31" s="477"/>
      <c r="L31" s="477"/>
      <c r="M31" s="477"/>
      <c r="N31" s="477"/>
      <c r="O31" s="477"/>
      <c r="P31" s="477"/>
    </row>
    <row r="32" spans="1:3" ht="15.75">
      <c r="A32" s="3" t="s">
        <v>1</v>
      </c>
      <c r="B32" s="1"/>
      <c r="C32" s="1"/>
    </row>
    <row r="33" ht="13.5" thickBot="1"/>
    <row r="34" spans="1:15" ht="26.25" thickBot="1">
      <c r="A34" s="27" t="s">
        <v>84</v>
      </c>
      <c r="B34" s="20" t="s">
        <v>2</v>
      </c>
      <c r="C34" s="20" t="s">
        <v>83</v>
      </c>
      <c r="D34" s="263" t="s">
        <v>3</v>
      </c>
      <c r="E34" s="292"/>
      <c r="F34" s="292"/>
      <c r="G34" s="292"/>
      <c r="H34" s="292"/>
      <c r="I34" s="292"/>
      <c r="J34" s="292"/>
      <c r="K34" s="377"/>
      <c r="L34" s="497"/>
      <c r="M34" s="497"/>
      <c r="N34" s="497"/>
      <c r="O34" s="497"/>
    </row>
    <row r="35" spans="1:15" ht="14.25">
      <c r="A35" s="23"/>
      <c r="B35" s="24"/>
      <c r="C35" s="24"/>
      <c r="D35" s="498"/>
      <c r="E35" s="499"/>
      <c r="F35" s="499"/>
      <c r="G35" s="499"/>
      <c r="H35" s="499"/>
      <c r="I35" s="499"/>
      <c r="J35" s="499"/>
      <c r="K35" s="500"/>
      <c r="L35" s="497"/>
      <c r="M35" s="497"/>
      <c r="N35" s="497"/>
      <c r="O35" s="497"/>
    </row>
    <row r="36" spans="4:15" ht="12.75"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5">
      <c r="A37" s="3" t="s">
        <v>4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ht="13.5" thickBot="1"/>
    <row r="39" spans="1:15" ht="26.25" thickBot="1">
      <c r="A39" s="27" t="s">
        <v>84</v>
      </c>
      <c r="B39" s="20" t="s">
        <v>2</v>
      </c>
      <c r="C39" s="20" t="s">
        <v>83</v>
      </c>
      <c r="D39" s="277" t="s">
        <v>87</v>
      </c>
      <c r="E39" s="278"/>
      <c r="F39" s="278"/>
      <c r="G39" s="278"/>
      <c r="H39" s="278"/>
      <c r="I39" s="278"/>
      <c r="J39" s="277" t="s">
        <v>90</v>
      </c>
      <c r="K39" s="278"/>
      <c r="L39" s="277" t="s">
        <v>186</v>
      </c>
      <c r="M39" s="278"/>
      <c r="N39" s="277" t="s">
        <v>86</v>
      </c>
      <c r="O39" s="336"/>
    </row>
    <row r="40" spans="1:15" ht="12.75">
      <c r="A40" s="21">
        <v>1</v>
      </c>
      <c r="B40" s="21">
        <v>2</v>
      </c>
      <c r="C40" s="21">
        <v>3</v>
      </c>
      <c r="D40" s="495">
        <v>4</v>
      </c>
      <c r="E40" s="453"/>
      <c r="F40" s="453"/>
      <c r="G40" s="454"/>
      <c r="H40" s="454"/>
      <c r="I40" s="496"/>
      <c r="J40" s="360">
        <v>5</v>
      </c>
      <c r="K40" s="295"/>
      <c r="L40" s="360">
        <v>6</v>
      </c>
      <c r="M40" s="295"/>
      <c r="N40" s="360">
        <v>7</v>
      </c>
      <c r="O40" s="295"/>
    </row>
    <row r="41" spans="1:15" ht="43.5" customHeight="1">
      <c r="A41" s="22">
        <v>1</v>
      </c>
      <c r="B41" s="22">
        <v>1011190</v>
      </c>
      <c r="C41" s="22">
        <v>1011190</v>
      </c>
      <c r="D41" s="324" t="s">
        <v>196</v>
      </c>
      <c r="E41" s="325"/>
      <c r="F41" s="325"/>
      <c r="G41" s="325"/>
      <c r="H41" s="325"/>
      <c r="I41" s="325"/>
      <c r="J41" s="252">
        <f>J44-J43-J42</f>
        <v>2283618</v>
      </c>
      <c r="K41" s="299"/>
      <c r="L41" s="339">
        <f>L44-L43-L42</f>
        <v>0</v>
      </c>
      <c r="M41" s="341"/>
      <c r="N41" s="252">
        <f>J41+L41</f>
        <v>2283618</v>
      </c>
      <c r="O41" s="299"/>
    </row>
    <row r="42" spans="1:18" ht="12.75">
      <c r="A42" s="22">
        <v>2</v>
      </c>
      <c r="B42" s="22"/>
      <c r="C42" s="22"/>
      <c r="D42" s="324" t="s">
        <v>181</v>
      </c>
      <c r="E42" s="325"/>
      <c r="F42" s="325"/>
      <c r="G42" s="325"/>
      <c r="H42" s="325"/>
      <c r="I42" s="325"/>
      <c r="J42" s="252">
        <f>5149+2663+14495+195+2000+6878</f>
        <v>31380</v>
      </c>
      <c r="K42" s="299"/>
      <c r="L42" s="339"/>
      <c r="M42" s="341"/>
      <c r="N42" s="252">
        <f>J42+L42</f>
        <v>31380</v>
      </c>
      <c r="O42" s="299"/>
      <c r="R42">
        <f>5344+4663+21373</f>
        <v>31380</v>
      </c>
    </row>
    <row r="43" spans="1:15" ht="12.75">
      <c r="A43" s="22">
        <v>3</v>
      </c>
      <c r="B43" s="22"/>
      <c r="C43" s="22"/>
      <c r="D43" s="324" t="s">
        <v>139</v>
      </c>
      <c r="E43" s="325"/>
      <c r="F43" s="325"/>
      <c r="G43" s="325"/>
      <c r="H43" s="325"/>
      <c r="I43" s="325"/>
      <c r="J43" s="252"/>
      <c r="K43" s="299"/>
      <c r="L43" s="339"/>
      <c r="M43" s="341"/>
      <c r="N43" s="252">
        <f>J43+L43</f>
        <v>0</v>
      </c>
      <c r="O43" s="299"/>
    </row>
    <row r="44" spans="1:15" ht="12.75">
      <c r="A44" s="22"/>
      <c r="B44" s="22"/>
      <c r="C44" s="22"/>
      <c r="D44" s="324" t="s">
        <v>107</v>
      </c>
      <c r="E44" s="325"/>
      <c r="F44" s="325"/>
      <c r="G44" s="325"/>
      <c r="H44" s="325"/>
      <c r="I44" s="325"/>
      <c r="J44" s="501">
        <f>2300925+14073</f>
        <v>2314998</v>
      </c>
      <c r="K44" s="502"/>
      <c r="L44" s="339"/>
      <c r="M44" s="341"/>
      <c r="N44" s="252">
        <f>J44+L44</f>
        <v>2314998</v>
      </c>
      <c r="O44" s="299"/>
    </row>
    <row r="45" spans="10:11" ht="12.75">
      <c r="J45" s="63">
        <f>2333148</f>
        <v>2333148</v>
      </c>
      <c r="K45" s="63">
        <f>J45-J44</f>
        <v>18150</v>
      </c>
    </row>
    <row r="46" ht="15">
      <c r="A46" s="3" t="s">
        <v>88</v>
      </c>
    </row>
    <row r="47" ht="13.5" thickBot="1"/>
    <row r="48" spans="1:16" ht="13.5" thickBot="1">
      <c r="A48" s="503" t="s">
        <v>89</v>
      </c>
      <c r="B48" s="303"/>
      <c r="C48" s="303"/>
      <c r="D48" s="303"/>
      <c r="E48" s="314"/>
      <c r="F48" s="277" t="s">
        <v>2</v>
      </c>
      <c r="G48" s="278"/>
      <c r="H48" s="277" t="s">
        <v>90</v>
      </c>
      <c r="I48" s="278"/>
      <c r="J48" s="278"/>
      <c r="K48" s="277" t="s">
        <v>85</v>
      </c>
      <c r="L48" s="278"/>
      <c r="M48" s="278"/>
      <c r="N48" s="277" t="s">
        <v>86</v>
      </c>
      <c r="O48" s="278"/>
      <c r="P48" s="336"/>
    </row>
    <row r="49" spans="1:16" ht="12.75">
      <c r="A49" s="260">
        <v>1</v>
      </c>
      <c r="B49" s="260"/>
      <c r="C49" s="260"/>
      <c r="D49" s="260"/>
      <c r="E49" s="260"/>
      <c r="F49" s="260">
        <v>2</v>
      </c>
      <c r="G49" s="260"/>
      <c r="H49" s="260">
        <v>3</v>
      </c>
      <c r="I49" s="260"/>
      <c r="J49" s="260"/>
      <c r="K49" s="260">
        <v>4</v>
      </c>
      <c r="L49" s="260"/>
      <c r="M49" s="260"/>
      <c r="N49" s="260">
        <v>5</v>
      </c>
      <c r="O49" s="260"/>
      <c r="P49" s="260"/>
    </row>
    <row r="50" spans="1:16" ht="12.75">
      <c r="A50" s="393" t="s">
        <v>91</v>
      </c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</row>
    <row r="51" spans="1:16" ht="12.75">
      <c r="A51" s="393" t="s">
        <v>10</v>
      </c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</row>
    <row r="52" spans="1:16" ht="12.75">
      <c r="A52" s="393" t="s">
        <v>11</v>
      </c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</row>
    <row r="53" spans="1:16" ht="12.75">
      <c r="A53" s="393" t="s">
        <v>92</v>
      </c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</row>
    <row r="54" spans="1:16" ht="12.75">
      <c r="A54" s="393" t="s">
        <v>9</v>
      </c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</row>
    <row r="56" ht="15">
      <c r="A56" s="3" t="s">
        <v>93</v>
      </c>
    </row>
    <row r="57" ht="13.5" thickBot="1"/>
    <row r="58" spans="1:16" ht="26.25" thickBot="1">
      <c r="A58" s="27" t="s">
        <v>94</v>
      </c>
      <c r="B58" s="261" t="s">
        <v>2</v>
      </c>
      <c r="C58" s="262"/>
      <c r="D58" s="261" t="s">
        <v>95</v>
      </c>
      <c r="E58" s="262"/>
      <c r="F58" s="262"/>
      <c r="G58" s="262"/>
      <c r="H58" s="262"/>
      <c r="I58" s="262"/>
      <c r="J58" s="262"/>
      <c r="K58" s="261" t="s">
        <v>12</v>
      </c>
      <c r="L58" s="262"/>
      <c r="M58" s="261" t="s">
        <v>13</v>
      </c>
      <c r="N58" s="262"/>
      <c r="O58" s="261" t="s">
        <v>96</v>
      </c>
      <c r="P58" s="334"/>
    </row>
    <row r="59" spans="1:16" ht="12.75">
      <c r="A59" s="18">
        <v>1</v>
      </c>
      <c r="B59" s="392">
        <v>2</v>
      </c>
      <c r="C59" s="260"/>
      <c r="D59" s="260">
        <v>3</v>
      </c>
      <c r="E59" s="260"/>
      <c r="F59" s="260"/>
      <c r="G59" s="260"/>
      <c r="H59" s="260"/>
      <c r="I59" s="260"/>
      <c r="J59" s="260"/>
      <c r="K59" s="260">
        <v>4</v>
      </c>
      <c r="L59" s="260"/>
      <c r="M59" s="260">
        <v>5</v>
      </c>
      <c r="N59" s="260"/>
      <c r="O59" s="260">
        <v>6</v>
      </c>
      <c r="P59" s="260"/>
    </row>
    <row r="60" spans="1:16" ht="12.75">
      <c r="A60" s="12"/>
      <c r="B60" s="393"/>
      <c r="C60" s="232"/>
      <c r="D60" s="504" t="s">
        <v>152</v>
      </c>
      <c r="E60" s="504"/>
      <c r="F60" s="504"/>
      <c r="G60" s="504"/>
      <c r="H60" s="504"/>
      <c r="I60" s="504"/>
      <c r="J60" s="504"/>
      <c r="K60" s="232"/>
      <c r="L60" s="232"/>
      <c r="M60" s="232"/>
      <c r="N60" s="232"/>
      <c r="O60" s="232"/>
      <c r="P60" s="232"/>
    </row>
    <row r="61" spans="1:16" ht="39.75" customHeight="1">
      <c r="A61" s="12"/>
      <c r="B61" s="393"/>
      <c r="C61" s="232"/>
      <c r="D61" s="234" t="s">
        <v>187</v>
      </c>
      <c r="E61" s="235"/>
      <c r="F61" s="235"/>
      <c r="G61" s="235"/>
      <c r="H61" s="235"/>
      <c r="I61" s="235"/>
      <c r="J61" s="236"/>
      <c r="K61" s="232"/>
      <c r="L61" s="232"/>
      <c r="M61" s="232"/>
      <c r="N61" s="232"/>
      <c r="O61" s="233">
        <f>N41</f>
        <v>2283618</v>
      </c>
      <c r="P61" s="233"/>
    </row>
    <row r="62" spans="1:16" ht="12.75">
      <c r="A62" s="12"/>
      <c r="B62" s="393"/>
      <c r="C62" s="232"/>
      <c r="D62" s="504" t="s">
        <v>140</v>
      </c>
      <c r="E62" s="504"/>
      <c r="F62" s="504"/>
      <c r="G62" s="504"/>
      <c r="H62" s="504"/>
      <c r="I62" s="504"/>
      <c r="J62" s="504"/>
      <c r="K62" s="232"/>
      <c r="L62" s="232"/>
      <c r="M62" s="232"/>
      <c r="N62" s="232"/>
      <c r="O62" s="233"/>
      <c r="P62" s="233"/>
    </row>
    <row r="63" spans="1:16" ht="12.75">
      <c r="A63" s="12">
        <v>1</v>
      </c>
      <c r="B63" s="393"/>
      <c r="C63" s="232"/>
      <c r="D63" s="393" t="s">
        <v>64</v>
      </c>
      <c r="E63" s="232"/>
      <c r="F63" s="232"/>
      <c r="G63" s="232"/>
      <c r="H63" s="232"/>
      <c r="I63" s="232"/>
      <c r="J63" s="232"/>
      <c r="K63" s="393" t="s">
        <v>37</v>
      </c>
      <c r="L63" s="232"/>
      <c r="M63" s="232"/>
      <c r="N63" s="232"/>
      <c r="O63" s="468">
        <v>1</v>
      </c>
      <c r="P63" s="468"/>
    </row>
    <row r="64" spans="1:16" ht="12.75">
      <c r="A64" s="12"/>
      <c r="B64" s="393"/>
      <c r="C64" s="232"/>
      <c r="D64" s="393" t="s">
        <v>143</v>
      </c>
      <c r="E64" s="232"/>
      <c r="F64" s="232"/>
      <c r="G64" s="232"/>
      <c r="H64" s="232"/>
      <c r="I64" s="232"/>
      <c r="J64" s="232"/>
      <c r="K64" s="393" t="s">
        <v>38</v>
      </c>
      <c r="L64" s="232"/>
      <c r="M64" s="393" t="s">
        <v>188</v>
      </c>
      <c r="N64" s="232"/>
      <c r="O64" s="468">
        <v>22</v>
      </c>
      <c r="P64" s="468"/>
    </row>
    <row r="65" spans="1:16" ht="12.75">
      <c r="A65" s="12">
        <v>2</v>
      </c>
      <c r="B65" s="393"/>
      <c r="C65" s="232"/>
      <c r="D65" s="504" t="s">
        <v>145</v>
      </c>
      <c r="E65" s="504"/>
      <c r="F65" s="504"/>
      <c r="G65" s="504"/>
      <c r="H65" s="504"/>
      <c r="I65" s="504"/>
      <c r="J65" s="504"/>
      <c r="K65" s="232"/>
      <c r="L65" s="232"/>
      <c r="M65" s="232"/>
      <c r="N65" s="232"/>
      <c r="O65" s="520"/>
      <c r="P65" s="520"/>
    </row>
    <row r="66" spans="1:16" ht="12.75">
      <c r="A66" s="12"/>
      <c r="B66" s="393"/>
      <c r="C66" s="232"/>
      <c r="D66" s="393" t="s">
        <v>189</v>
      </c>
      <c r="E66" s="232"/>
      <c r="F66" s="232"/>
      <c r="G66" s="232"/>
      <c r="H66" s="232"/>
      <c r="I66" s="232"/>
      <c r="J66" s="232"/>
      <c r="K66" s="393" t="s">
        <v>37</v>
      </c>
      <c r="L66" s="232"/>
      <c r="M66" s="393" t="s">
        <v>39</v>
      </c>
      <c r="N66" s="232"/>
      <c r="O66" s="520">
        <v>18</v>
      </c>
      <c r="P66" s="520"/>
    </row>
    <row r="67" spans="1:16" ht="12.75">
      <c r="A67" s="12"/>
      <c r="B67" s="393"/>
      <c r="C67" s="232"/>
      <c r="D67" s="393" t="s">
        <v>190</v>
      </c>
      <c r="E67" s="232"/>
      <c r="F67" s="232"/>
      <c r="G67" s="232"/>
      <c r="H67" s="232"/>
      <c r="I67" s="232"/>
      <c r="J67" s="232"/>
      <c r="K67" s="393" t="s">
        <v>37</v>
      </c>
      <c r="L67" s="232"/>
      <c r="M67" s="393" t="s">
        <v>39</v>
      </c>
      <c r="N67" s="232"/>
      <c r="O67" s="520">
        <v>1270</v>
      </c>
      <c r="P67" s="520"/>
    </row>
    <row r="68" spans="1:16" ht="12.75">
      <c r="A68" s="12"/>
      <c r="B68" s="393"/>
      <c r="C68" s="232"/>
      <c r="D68" s="393" t="s">
        <v>65</v>
      </c>
      <c r="E68" s="232"/>
      <c r="F68" s="232"/>
      <c r="G68" s="232"/>
      <c r="H68" s="232"/>
      <c r="I68" s="232"/>
      <c r="J68" s="232"/>
      <c r="K68" s="393" t="s">
        <v>37</v>
      </c>
      <c r="L68" s="232"/>
      <c r="M68" s="232"/>
      <c r="N68" s="232"/>
      <c r="O68" s="520">
        <v>200</v>
      </c>
      <c r="P68" s="520"/>
    </row>
    <row r="69" spans="1:16" ht="12.75">
      <c r="A69" s="12">
        <v>3</v>
      </c>
      <c r="B69" s="393"/>
      <c r="C69" s="232"/>
      <c r="D69" s="504" t="s">
        <v>147</v>
      </c>
      <c r="E69" s="504"/>
      <c r="F69" s="504"/>
      <c r="G69" s="504"/>
      <c r="H69" s="504"/>
      <c r="I69" s="504"/>
      <c r="J69" s="504"/>
      <c r="K69" s="232"/>
      <c r="L69" s="232"/>
      <c r="M69" s="232"/>
      <c r="N69" s="232"/>
      <c r="O69" s="520"/>
      <c r="P69" s="520"/>
    </row>
    <row r="70" spans="1:16" ht="12.75">
      <c r="A70" s="12"/>
      <c r="B70" s="393"/>
      <c r="C70" s="232"/>
      <c r="D70" s="393" t="s">
        <v>191</v>
      </c>
      <c r="E70" s="232"/>
      <c r="F70" s="232"/>
      <c r="G70" s="232"/>
      <c r="H70" s="232"/>
      <c r="I70" s="232"/>
      <c r="J70" s="232"/>
      <c r="K70" s="393" t="s">
        <v>37</v>
      </c>
      <c r="L70" s="232"/>
      <c r="M70" s="232"/>
      <c r="N70" s="232"/>
      <c r="O70" s="520">
        <v>1</v>
      </c>
      <c r="P70" s="520"/>
    </row>
    <row r="71" spans="1:16" ht="12.75">
      <c r="A71" s="12"/>
      <c r="B71" s="393"/>
      <c r="C71" s="232"/>
      <c r="D71" s="393" t="s">
        <v>192</v>
      </c>
      <c r="E71" s="232"/>
      <c r="F71" s="232"/>
      <c r="G71" s="232"/>
      <c r="H71" s="232"/>
      <c r="I71" s="232"/>
      <c r="J71" s="232"/>
      <c r="K71" s="393" t="s">
        <v>41</v>
      </c>
      <c r="L71" s="232"/>
      <c r="M71" s="393" t="s">
        <v>66</v>
      </c>
      <c r="N71" s="232"/>
      <c r="O71" s="520">
        <v>212</v>
      </c>
      <c r="P71" s="520"/>
    </row>
    <row r="72" spans="1:16" ht="12.75">
      <c r="A72" s="12"/>
      <c r="B72" s="393"/>
      <c r="C72" s="232"/>
      <c r="D72" s="462" t="s">
        <v>153</v>
      </c>
      <c r="E72" s="462"/>
      <c r="F72" s="462"/>
      <c r="G72" s="462"/>
      <c r="H72" s="462"/>
      <c r="I72" s="462"/>
      <c r="J72" s="462"/>
      <c r="K72" s="232"/>
      <c r="L72" s="232"/>
      <c r="M72" s="232"/>
      <c r="N72" s="232"/>
      <c r="O72" s="233"/>
      <c r="P72" s="233"/>
    </row>
    <row r="73" spans="1:16" ht="12.75">
      <c r="A73" s="12"/>
      <c r="B73" s="393"/>
      <c r="C73" s="232"/>
      <c r="D73" s="461" t="s">
        <v>26</v>
      </c>
      <c r="E73" s="461"/>
      <c r="F73" s="461"/>
      <c r="G73" s="461"/>
      <c r="H73" s="461"/>
      <c r="I73" s="461"/>
      <c r="J73" s="461"/>
      <c r="K73" s="393" t="s">
        <v>57</v>
      </c>
      <c r="L73" s="232"/>
      <c r="M73" s="393" t="s">
        <v>43</v>
      </c>
      <c r="N73" s="232"/>
      <c r="O73" s="320">
        <f>J42</f>
        <v>31380</v>
      </c>
      <c r="P73" s="233"/>
    </row>
    <row r="74" spans="1:16" ht="12.75">
      <c r="A74" s="12">
        <v>1</v>
      </c>
      <c r="B74" s="393"/>
      <c r="C74" s="232"/>
      <c r="D74" s="462" t="s">
        <v>140</v>
      </c>
      <c r="E74" s="462"/>
      <c r="F74" s="462"/>
      <c r="G74" s="462"/>
      <c r="H74" s="462"/>
      <c r="I74" s="462"/>
      <c r="J74" s="462"/>
      <c r="K74" s="232"/>
      <c r="L74" s="232"/>
      <c r="M74" s="232"/>
      <c r="N74" s="232"/>
      <c r="O74" s="233"/>
      <c r="P74" s="233"/>
    </row>
    <row r="75" spans="1:16" ht="12.75">
      <c r="A75" s="12"/>
      <c r="B75" s="393"/>
      <c r="C75" s="232"/>
      <c r="D75" s="461" t="s">
        <v>174</v>
      </c>
      <c r="E75" s="461"/>
      <c r="F75" s="461"/>
      <c r="G75" s="461"/>
      <c r="H75" s="461"/>
      <c r="I75" s="461"/>
      <c r="J75" s="461"/>
      <c r="K75" s="232"/>
      <c r="L75" s="232"/>
      <c r="M75" s="232"/>
      <c r="N75" s="232"/>
      <c r="O75" s="233">
        <f>O77+O78+O79</f>
        <v>18040</v>
      </c>
      <c r="P75" s="233"/>
    </row>
    <row r="76" spans="1:16" ht="12.75">
      <c r="A76" s="12"/>
      <c r="B76" s="393"/>
      <c r="C76" s="232"/>
      <c r="D76" s="461" t="s">
        <v>156</v>
      </c>
      <c r="E76" s="461"/>
      <c r="F76" s="461"/>
      <c r="G76" s="461"/>
      <c r="H76" s="461"/>
      <c r="I76" s="461"/>
      <c r="J76" s="461"/>
      <c r="K76" s="232"/>
      <c r="L76" s="232"/>
      <c r="M76" s="232"/>
      <c r="N76" s="232"/>
      <c r="O76" s="233"/>
      <c r="P76" s="233"/>
    </row>
    <row r="77" spans="1:16" ht="12.75">
      <c r="A77" s="12"/>
      <c r="B77" s="393"/>
      <c r="C77" s="232"/>
      <c r="D77" s="234" t="s">
        <v>157</v>
      </c>
      <c r="E77" s="318"/>
      <c r="F77" s="318"/>
      <c r="G77" s="318"/>
      <c r="H77" s="318"/>
      <c r="I77" s="318"/>
      <c r="J77" s="319"/>
      <c r="K77" s="393" t="s">
        <v>57</v>
      </c>
      <c r="L77" s="232"/>
      <c r="M77" s="232"/>
      <c r="N77" s="232"/>
      <c r="O77" s="233">
        <v>4062</v>
      </c>
      <c r="P77" s="233"/>
    </row>
    <row r="78" spans="1:16" ht="12.75">
      <c r="A78" s="12"/>
      <c r="B78" s="393"/>
      <c r="C78" s="232"/>
      <c r="D78" s="234" t="s">
        <v>158</v>
      </c>
      <c r="E78" s="318"/>
      <c r="F78" s="318"/>
      <c r="G78" s="318"/>
      <c r="H78" s="318"/>
      <c r="I78" s="318"/>
      <c r="J78" s="319"/>
      <c r="K78" s="393" t="s">
        <v>57</v>
      </c>
      <c r="L78" s="232"/>
      <c r="M78" s="232"/>
      <c r="N78" s="232"/>
      <c r="O78" s="233">
        <v>1094</v>
      </c>
      <c r="P78" s="233"/>
    </row>
    <row r="79" spans="1:16" ht="12.75">
      <c r="A79" s="12"/>
      <c r="B79" s="393"/>
      <c r="C79" s="232"/>
      <c r="D79" s="234" t="s">
        <v>159</v>
      </c>
      <c r="E79" s="318"/>
      <c r="F79" s="318"/>
      <c r="G79" s="318"/>
      <c r="H79" s="318"/>
      <c r="I79" s="318"/>
      <c r="J79" s="319"/>
      <c r="K79" s="393" t="s">
        <v>57</v>
      </c>
      <c r="L79" s="232"/>
      <c r="M79" s="232"/>
      <c r="N79" s="232"/>
      <c r="O79" s="233">
        <v>12884</v>
      </c>
      <c r="P79" s="233"/>
    </row>
    <row r="80" spans="1:16" ht="12.75">
      <c r="A80" s="12"/>
      <c r="B80" s="393"/>
      <c r="C80" s="232"/>
      <c r="D80" s="234" t="s">
        <v>160</v>
      </c>
      <c r="E80" s="318"/>
      <c r="F80" s="318"/>
      <c r="G80" s="318"/>
      <c r="H80" s="318"/>
      <c r="I80" s="318"/>
      <c r="J80" s="319"/>
      <c r="K80" s="393" t="s">
        <v>193</v>
      </c>
      <c r="L80" s="232"/>
      <c r="M80" s="232"/>
      <c r="N80" s="232"/>
      <c r="O80" s="233">
        <v>147</v>
      </c>
      <c r="P80" s="233"/>
    </row>
    <row r="81" spans="1:16" ht="12.75">
      <c r="A81" s="12">
        <v>2</v>
      </c>
      <c r="B81" s="393"/>
      <c r="C81" s="232"/>
      <c r="D81" s="462" t="s">
        <v>145</v>
      </c>
      <c r="E81" s="462"/>
      <c r="F81" s="462"/>
      <c r="G81" s="462"/>
      <c r="H81" s="462"/>
      <c r="I81" s="462"/>
      <c r="J81" s="462"/>
      <c r="K81" s="232"/>
      <c r="L81" s="232"/>
      <c r="M81" s="232"/>
      <c r="N81" s="232"/>
      <c r="O81" s="233"/>
      <c r="P81" s="233"/>
    </row>
    <row r="82" spans="1:16" ht="12.75">
      <c r="A82" s="12"/>
      <c r="B82" s="393"/>
      <c r="C82" s="232"/>
      <c r="D82" s="234" t="s">
        <v>161</v>
      </c>
      <c r="E82" s="318"/>
      <c r="F82" s="318"/>
      <c r="G82" s="318"/>
      <c r="H82" s="318"/>
      <c r="I82" s="318"/>
      <c r="J82" s="319"/>
      <c r="K82" s="232"/>
      <c r="L82" s="232"/>
      <c r="M82" s="232"/>
      <c r="N82" s="232"/>
      <c r="O82" s="233"/>
      <c r="P82" s="233"/>
    </row>
    <row r="83" spans="1:16" ht="12.75">
      <c r="A83" s="12"/>
      <c r="B83" s="393"/>
      <c r="C83" s="232"/>
      <c r="D83" s="234" t="s">
        <v>122</v>
      </c>
      <c r="E83" s="318"/>
      <c r="F83" s="318"/>
      <c r="G83" s="318"/>
      <c r="H83" s="318"/>
      <c r="I83" s="318"/>
      <c r="J83" s="319"/>
      <c r="K83" s="393" t="s">
        <v>127</v>
      </c>
      <c r="L83" s="232"/>
      <c r="M83" s="232"/>
      <c r="N83" s="232"/>
      <c r="O83" s="321">
        <v>25</v>
      </c>
      <c r="P83" s="321"/>
    </row>
    <row r="84" spans="1:16" ht="12.75">
      <c r="A84" s="12"/>
      <c r="B84" s="393"/>
      <c r="C84" s="232"/>
      <c r="D84" s="234" t="s">
        <v>123</v>
      </c>
      <c r="E84" s="318"/>
      <c r="F84" s="318"/>
      <c r="G84" s="318"/>
      <c r="H84" s="318"/>
      <c r="I84" s="318"/>
      <c r="J84" s="319"/>
      <c r="K84" s="393" t="s">
        <v>45</v>
      </c>
      <c r="L84" s="232"/>
      <c r="M84" s="232"/>
      <c r="N84" s="232"/>
      <c r="O84" s="321">
        <v>150</v>
      </c>
      <c r="P84" s="321"/>
    </row>
    <row r="85" spans="1:16" ht="12.75">
      <c r="A85" s="12"/>
      <c r="B85" s="393"/>
      <c r="C85" s="232"/>
      <c r="D85" s="234" t="s">
        <v>124</v>
      </c>
      <c r="E85" s="318"/>
      <c r="F85" s="318"/>
      <c r="G85" s="318"/>
      <c r="H85" s="318"/>
      <c r="I85" s="318"/>
      <c r="J85" s="319"/>
      <c r="K85" s="393" t="s">
        <v>194</v>
      </c>
      <c r="L85" s="232"/>
      <c r="M85" s="232"/>
      <c r="N85" s="232"/>
      <c r="O85" s="321">
        <v>6550</v>
      </c>
      <c r="P85" s="321"/>
    </row>
    <row r="86" spans="1:16" ht="12.75">
      <c r="A86" s="12">
        <v>3</v>
      </c>
      <c r="B86" s="393"/>
      <c r="C86" s="232"/>
      <c r="D86" s="462" t="s">
        <v>147</v>
      </c>
      <c r="E86" s="462"/>
      <c r="F86" s="462"/>
      <c r="G86" s="462"/>
      <c r="H86" s="462"/>
      <c r="I86" s="462"/>
      <c r="J86" s="462"/>
      <c r="K86" s="232"/>
      <c r="L86" s="232"/>
      <c r="M86" s="232"/>
      <c r="N86" s="232"/>
      <c r="O86" s="233"/>
      <c r="P86" s="233"/>
    </row>
    <row r="87" spans="1:16" ht="12.75">
      <c r="A87" s="12"/>
      <c r="B87" s="393"/>
      <c r="C87" s="232"/>
      <c r="D87" s="234" t="s">
        <v>162</v>
      </c>
      <c r="E87" s="318"/>
      <c r="F87" s="318"/>
      <c r="G87" s="318"/>
      <c r="H87" s="318"/>
      <c r="I87" s="318"/>
      <c r="J87" s="319"/>
      <c r="K87" s="232"/>
      <c r="L87" s="232"/>
      <c r="M87" s="232"/>
      <c r="N87" s="232"/>
      <c r="O87" s="233"/>
      <c r="P87" s="233"/>
    </row>
    <row r="88" spans="1:16" ht="12.75">
      <c r="A88" s="12"/>
      <c r="B88" s="393"/>
      <c r="C88" s="232"/>
      <c r="D88" s="234" t="s">
        <v>163</v>
      </c>
      <c r="E88" s="318"/>
      <c r="F88" s="318"/>
      <c r="G88" s="318"/>
      <c r="H88" s="318"/>
      <c r="I88" s="318"/>
      <c r="J88" s="319"/>
      <c r="K88" s="393" t="s">
        <v>127</v>
      </c>
      <c r="L88" s="232"/>
      <c r="M88" s="232"/>
      <c r="N88" s="232"/>
      <c r="O88" s="259">
        <f>O83/O80</f>
        <v>0.17006802721088435</v>
      </c>
      <c r="P88" s="259"/>
    </row>
    <row r="89" spans="1:16" ht="12.75">
      <c r="A89" s="12"/>
      <c r="B89" s="393"/>
      <c r="C89" s="232"/>
      <c r="D89" s="234" t="s">
        <v>164</v>
      </c>
      <c r="E89" s="318"/>
      <c r="F89" s="318"/>
      <c r="G89" s="318"/>
      <c r="H89" s="318"/>
      <c r="I89" s="318"/>
      <c r="J89" s="319"/>
      <c r="K89" s="393" t="s">
        <v>45</v>
      </c>
      <c r="L89" s="232"/>
      <c r="M89" s="232"/>
      <c r="N89" s="232"/>
      <c r="O89" s="259">
        <f>O84/O80</f>
        <v>1.0204081632653061</v>
      </c>
      <c r="P89" s="259"/>
    </row>
    <row r="90" spans="1:16" ht="12.75">
      <c r="A90" s="12"/>
      <c r="B90" s="393"/>
      <c r="C90" s="232"/>
      <c r="D90" s="234" t="s">
        <v>165</v>
      </c>
      <c r="E90" s="318"/>
      <c r="F90" s="318"/>
      <c r="G90" s="318"/>
      <c r="H90" s="318"/>
      <c r="I90" s="318"/>
      <c r="J90" s="319"/>
      <c r="K90" s="393" t="s">
        <v>194</v>
      </c>
      <c r="L90" s="232"/>
      <c r="M90" s="232"/>
      <c r="N90" s="232"/>
      <c r="O90" s="259">
        <f>O85/O80</f>
        <v>44.5578231292517</v>
      </c>
      <c r="P90" s="259"/>
    </row>
    <row r="91" spans="1:16" ht="12.75">
      <c r="A91" s="12">
        <v>4</v>
      </c>
      <c r="B91" s="393"/>
      <c r="C91" s="232"/>
      <c r="D91" s="311" t="s">
        <v>149</v>
      </c>
      <c r="E91" s="521"/>
      <c r="F91" s="521"/>
      <c r="G91" s="521"/>
      <c r="H91" s="521"/>
      <c r="I91" s="521"/>
      <c r="J91" s="522"/>
      <c r="K91" s="232"/>
      <c r="L91" s="232"/>
      <c r="M91" s="232"/>
      <c r="N91" s="232"/>
      <c r="O91" s="233"/>
      <c r="P91" s="233"/>
    </row>
    <row r="92" spans="1:16" ht="12.75">
      <c r="A92" s="12"/>
      <c r="B92" s="393"/>
      <c r="C92" s="232"/>
      <c r="D92" s="393" t="s">
        <v>132</v>
      </c>
      <c r="E92" s="232"/>
      <c r="F92" s="232"/>
      <c r="G92" s="232"/>
      <c r="H92" s="232"/>
      <c r="I92" s="232"/>
      <c r="J92" s="232"/>
      <c r="K92" s="232"/>
      <c r="L92" s="232"/>
      <c r="M92" s="232"/>
      <c r="N92" s="232"/>
      <c r="O92" s="233"/>
      <c r="P92" s="233"/>
    </row>
    <row r="93" spans="1:16" ht="12.75">
      <c r="A93" s="12"/>
      <c r="B93" s="393"/>
      <c r="C93" s="232"/>
      <c r="D93" s="393" t="s">
        <v>133</v>
      </c>
      <c r="E93" s="232"/>
      <c r="F93" s="232"/>
      <c r="G93" s="232"/>
      <c r="H93" s="232"/>
      <c r="I93" s="232"/>
      <c r="J93" s="232"/>
      <c r="K93" s="393" t="s">
        <v>127</v>
      </c>
      <c r="L93" s="232"/>
      <c r="M93" s="232"/>
      <c r="N93" s="232"/>
      <c r="O93" s="233"/>
      <c r="P93" s="233"/>
    </row>
    <row r="94" spans="1:16" ht="12.75">
      <c r="A94" s="12"/>
      <c r="B94" s="393"/>
      <c r="C94" s="232"/>
      <c r="D94" s="393" t="s">
        <v>134</v>
      </c>
      <c r="E94" s="232"/>
      <c r="F94" s="232"/>
      <c r="G94" s="232"/>
      <c r="H94" s="232"/>
      <c r="I94" s="232"/>
      <c r="J94" s="232"/>
      <c r="K94" s="393" t="s">
        <v>45</v>
      </c>
      <c r="L94" s="232"/>
      <c r="M94" s="232"/>
      <c r="N94" s="232"/>
      <c r="O94" s="233"/>
      <c r="P94" s="233"/>
    </row>
    <row r="95" spans="1:16" ht="12.75">
      <c r="A95" s="12"/>
      <c r="B95" s="393"/>
      <c r="C95" s="232"/>
      <c r="D95" s="393" t="s">
        <v>135</v>
      </c>
      <c r="E95" s="232"/>
      <c r="F95" s="232"/>
      <c r="G95" s="232"/>
      <c r="H95" s="232"/>
      <c r="I95" s="232"/>
      <c r="J95" s="232"/>
      <c r="K95" s="393" t="s">
        <v>194</v>
      </c>
      <c r="L95" s="232"/>
      <c r="M95" s="232"/>
      <c r="N95" s="232"/>
      <c r="O95" s="233"/>
      <c r="P95" s="233"/>
    </row>
    <row r="96" spans="1:16" ht="12.75">
      <c r="A96" s="12"/>
      <c r="B96" s="393"/>
      <c r="C96" s="232"/>
      <c r="D96" s="234" t="s">
        <v>136</v>
      </c>
      <c r="E96" s="235"/>
      <c r="F96" s="235"/>
      <c r="G96" s="235"/>
      <c r="H96" s="235"/>
      <c r="I96" s="235"/>
      <c r="J96" s="236"/>
      <c r="K96" s="393" t="s">
        <v>57</v>
      </c>
      <c r="L96" s="232"/>
      <c r="M96" s="232"/>
      <c r="N96" s="232"/>
      <c r="O96" s="233"/>
      <c r="P96" s="233"/>
    </row>
    <row r="97" spans="1:16" ht="12.75">
      <c r="A97" s="12"/>
      <c r="B97" s="393"/>
      <c r="C97" s="232"/>
      <c r="D97" s="311" t="s">
        <v>154</v>
      </c>
      <c r="E97" s="521"/>
      <c r="F97" s="521"/>
      <c r="G97" s="521"/>
      <c r="H97" s="521"/>
      <c r="I97" s="521"/>
      <c r="J97" s="522"/>
      <c r="K97" s="232"/>
      <c r="L97" s="232"/>
      <c r="M97" s="232"/>
      <c r="N97" s="232"/>
      <c r="O97" s="233"/>
      <c r="P97" s="233"/>
    </row>
    <row r="98" spans="1:16" ht="12.75">
      <c r="A98" s="12"/>
      <c r="B98" s="393"/>
      <c r="C98" s="232"/>
      <c r="D98" s="234" t="s">
        <v>137</v>
      </c>
      <c r="E98" s="318"/>
      <c r="F98" s="318"/>
      <c r="G98" s="318"/>
      <c r="H98" s="318"/>
      <c r="I98" s="318"/>
      <c r="J98" s="319"/>
      <c r="K98" s="393" t="s">
        <v>57</v>
      </c>
      <c r="L98" s="232"/>
      <c r="M98" s="232"/>
      <c r="N98" s="232"/>
      <c r="O98" s="233">
        <f>N43</f>
        <v>0</v>
      </c>
      <c r="P98" s="233"/>
    </row>
    <row r="99" spans="1:16" ht="12.75">
      <c r="A99" s="12">
        <v>1</v>
      </c>
      <c r="B99" s="393"/>
      <c r="C99" s="232"/>
      <c r="D99" s="311" t="s">
        <v>140</v>
      </c>
      <c r="E99" s="521"/>
      <c r="F99" s="521"/>
      <c r="G99" s="521"/>
      <c r="H99" s="521"/>
      <c r="I99" s="521"/>
      <c r="J99" s="522"/>
      <c r="K99" s="232"/>
      <c r="L99" s="232"/>
      <c r="M99" s="232"/>
      <c r="N99" s="232"/>
      <c r="O99" s="233"/>
      <c r="P99" s="233"/>
    </row>
    <row r="100" spans="1:16" ht="12.75">
      <c r="A100" s="12"/>
      <c r="B100" s="393"/>
      <c r="C100" s="232"/>
      <c r="D100" s="234" t="s">
        <v>35</v>
      </c>
      <c r="E100" s="318"/>
      <c r="F100" s="318"/>
      <c r="G100" s="318"/>
      <c r="H100" s="318"/>
      <c r="I100" s="318"/>
      <c r="J100" s="319"/>
      <c r="K100" s="393" t="s">
        <v>57</v>
      </c>
      <c r="L100" s="232"/>
      <c r="M100" s="232"/>
      <c r="N100" s="232"/>
      <c r="O100" s="233">
        <f>O98</f>
        <v>0</v>
      </c>
      <c r="P100" s="233"/>
    </row>
    <row r="101" spans="1:16" ht="12.75">
      <c r="A101" s="12">
        <v>2</v>
      </c>
      <c r="B101" s="393"/>
      <c r="C101" s="232"/>
      <c r="D101" s="311" t="s">
        <v>149</v>
      </c>
      <c r="E101" s="521"/>
      <c r="F101" s="521"/>
      <c r="G101" s="521"/>
      <c r="H101" s="521"/>
      <c r="I101" s="521"/>
      <c r="J101" s="522"/>
      <c r="K101" s="232"/>
      <c r="L101" s="232"/>
      <c r="M101" s="232"/>
      <c r="N101" s="232"/>
      <c r="O101" s="233"/>
      <c r="P101" s="233"/>
    </row>
    <row r="102" spans="1:16" ht="12.75">
      <c r="A102" s="12"/>
      <c r="B102" s="393"/>
      <c r="C102" s="232"/>
      <c r="D102" s="234" t="s">
        <v>138</v>
      </c>
      <c r="E102" s="235"/>
      <c r="F102" s="235"/>
      <c r="G102" s="235"/>
      <c r="H102" s="235"/>
      <c r="I102" s="235"/>
      <c r="J102" s="236"/>
      <c r="K102" s="393" t="s">
        <v>42</v>
      </c>
      <c r="L102" s="232"/>
      <c r="M102" s="232"/>
      <c r="N102" s="232"/>
      <c r="O102" s="233"/>
      <c r="P102" s="233"/>
    </row>
    <row r="104" spans="1:10" ht="15">
      <c r="A104" s="3" t="s">
        <v>98</v>
      </c>
      <c r="J104" s="19" t="s">
        <v>97</v>
      </c>
    </row>
    <row r="105" ht="13.5" thickBot="1"/>
    <row r="106" spans="1:16" ht="36.75" customHeight="1">
      <c r="A106" s="505" t="s">
        <v>14</v>
      </c>
      <c r="B106" s="509" t="s">
        <v>15</v>
      </c>
      <c r="C106" s="510"/>
      <c r="D106" s="511"/>
      <c r="E106" s="515" t="s">
        <v>2</v>
      </c>
      <c r="F106" s="507" t="s">
        <v>176</v>
      </c>
      <c r="G106" s="508"/>
      <c r="H106" s="508"/>
      <c r="I106" s="507" t="s">
        <v>177</v>
      </c>
      <c r="J106" s="508"/>
      <c r="K106" s="508"/>
      <c r="L106" s="507" t="s">
        <v>178</v>
      </c>
      <c r="M106" s="508"/>
      <c r="N106" s="508"/>
      <c r="O106" s="509" t="s">
        <v>179</v>
      </c>
      <c r="P106" s="518"/>
    </row>
    <row r="107" spans="1:16" ht="24.75" thickBot="1">
      <c r="A107" s="506"/>
      <c r="B107" s="512"/>
      <c r="C107" s="513"/>
      <c r="D107" s="514"/>
      <c r="E107" s="516"/>
      <c r="F107" s="29" t="s">
        <v>5</v>
      </c>
      <c r="G107" s="29" t="s">
        <v>6</v>
      </c>
      <c r="H107" s="29" t="s">
        <v>7</v>
      </c>
      <c r="I107" s="29" t="s">
        <v>5</v>
      </c>
      <c r="J107" s="29" t="s">
        <v>6</v>
      </c>
      <c r="K107" s="29" t="s">
        <v>7</v>
      </c>
      <c r="L107" s="29" t="s">
        <v>5</v>
      </c>
      <c r="M107" s="29" t="s">
        <v>6</v>
      </c>
      <c r="N107" s="29" t="s">
        <v>7</v>
      </c>
      <c r="O107" s="512"/>
      <c r="P107" s="519"/>
    </row>
    <row r="108" spans="1:16" ht="12.75">
      <c r="A108" s="18">
        <v>1</v>
      </c>
      <c r="B108" s="260">
        <v>2</v>
      </c>
      <c r="C108" s="260"/>
      <c r="D108" s="260"/>
      <c r="E108" s="18">
        <v>3</v>
      </c>
      <c r="F108" s="18">
        <v>4</v>
      </c>
      <c r="G108" s="18">
        <v>5</v>
      </c>
      <c r="H108" s="18">
        <v>6</v>
      </c>
      <c r="I108" s="18">
        <v>7</v>
      </c>
      <c r="J108" s="18">
        <v>8</v>
      </c>
      <c r="K108" s="18">
        <v>9</v>
      </c>
      <c r="L108" s="18">
        <v>10</v>
      </c>
      <c r="M108" s="18">
        <v>11</v>
      </c>
      <c r="N108" s="18">
        <v>12</v>
      </c>
      <c r="O108" s="293">
        <v>13</v>
      </c>
      <c r="P108" s="295"/>
    </row>
    <row r="109" spans="1:16" ht="12.75">
      <c r="A109" s="12"/>
      <c r="B109" s="393" t="s">
        <v>10</v>
      </c>
      <c r="C109" s="232"/>
      <c r="D109" s="23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296"/>
      <c r="P109" s="291"/>
    </row>
    <row r="110" spans="1:16" ht="12.75">
      <c r="A110" s="12"/>
      <c r="B110" s="393" t="s">
        <v>16</v>
      </c>
      <c r="C110" s="232"/>
      <c r="D110" s="23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296"/>
      <c r="P110" s="291"/>
    </row>
    <row r="111" spans="1:16" ht="12.75">
      <c r="A111" s="12"/>
      <c r="B111" s="517" t="s">
        <v>17</v>
      </c>
      <c r="C111" s="517"/>
      <c r="D111" s="517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296"/>
      <c r="P111" s="291"/>
    </row>
    <row r="112" spans="1:16" ht="12.75">
      <c r="A112" s="12"/>
      <c r="B112" s="517" t="s">
        <v>180</v>
      </c>
      <c r="C112" s="517"/>
      <c r="D112" s="517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296"/>
      <c r="P112" s="291"/>
    </row>
    <row r="113" spans="1:16" ht="12.75">
      <c r="A113" s="12"/>
      <c r="B113" s="393" t="s">
        <v>8</v>
      </c>
      <c r="C113" s="232"/>
      <c r="D113" s="23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296"/>
      <c r="P113" s="291"/>
    </row>
    <row r="114" spans="1:16" ht="12.75">
      <c r="A114" s="12"/>
      <c r="B114" s="393" t="s">
        <v>18</v>
      </c>
      <c r="C114" s="232"/>
      <c r="D114" s="23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296"/>
      <c r="P114" s="291"/>
    </row>
    <row r="115" spans="1:16" ht="12.75">
      <c r="A115" s="12"/>
      <c r="B115" s="393" t="s">
        <v>8</v>
      </c>
      <c r="C115" s="232"/>
      <c r="D115" s="23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296"/>
      <c r="P115" s="291"/>
    </row>
    <row r="116" spans="1:16" ht="12.75">
      <c r="A116" s="12"/>
      <c r="B116" s="393" t="s">
        <v>9</v>
      </c>
      <c r="C116" s="232"/>
      <c r="D116" s="23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296"/>
      <c r="P116" s="291"/>
    </row>
    <row r="118" ht="12.75">
      <c r="A118" t="s">
        <v>101</v>
      </c>
    </row>
    <row r="119" ht="12.75">
      <c r="A119" t="s">
        <v>99</v>
      </c>
    </row>
    <row r="120" ht="12.75">
      <c r="A120" t="s">
        <v>100</v>
      </c>
    </row>
    <row r="125" spans="2:9" ht="15">
      <c r="B125" s="3" t="s">
        <v>103</v>
      </c>
      <c r="C125" s="3"/>
      <c r="D125" s="3"/>
      <c r="E125" s="3"/>
      <c r="F125" s="3"/>
      <c r="G125" s="3"/>
      <c r="H125" s="3"/>
      <c r="I125" s="3" t="s">
        <v>102</v>
      </c>
    </row>
    <row r="126" spans="2:9" ht="15">
      <c r="B126" s="3"/>
      <c r="C126" s="3"/>
      <c r="D126" s="3"/>
      <c r="E126" s="3"/>
      <c r="F126" s="3"/>
      <c r="G126" s="3"/>
      <c r="H126" s="3"/>
      <c r="I126" s="3"/>
    </row>
    <row r="127" spans="2:9" ht="15">
      <c r="B127" s="3"/>
      <c r="C127" s="3"/>
      <c r="D127" s="3"/>
      <c r="E127" s="3"/>
      <c r="F127" s="3"/>
      <c r="G127" s="3"/>
      <c r="H127" s="3"/>
      <c r="I127" s="3"/>
    </row>
    <row r="130" spans="2:10" ht="15">
      <c r="B130" s="3" t="s">
        <v>19</v>
      </c>
      <c r="C130" s="3"/>
      <c r="D130" s="3"/>
      <c r="E130" s="3"/>
      <c r="F130" s="3"/>
      <c r="G130" s="3"/>
      <c r="H130" s="3"/>
      <c r="I130" s="3" t="s">
        <v>104</v>
      </c>
      <c r="J130" s="3"/>
    </row>
    <row r="131" spans="2:10" ht="15">
      <c r="B131" s="3" t="s">
        <v>53</v>
      </c>
      <c r="C131" s="3"/>
      <c r="D131" s="3"/>
      <c r="E131" s="3"/>
      <c r="F131" s="3"/>
      <c r="G131" s="3"/>
      <c r="H131" s="3"/>
      <c r="I131" s="3"/>
      <c r="J131" s="3"/>
    </row>
  </sheetData>
  <sheetProtection/>
  <mergeCells count="328">
    <mergeCell ref="O97:P97"/>
    <mergeCell ref="O95:P95"/>
    <mergeCell ref="B99:C99"/>
    <mergeCell ref="D99:J99"/>
    <mergeCell ref="K99:L99"/>
    <mergeCell ref="M99:N99"/>
    <mergeCell ref="O99:P99"/>
    <mergeCell ref="B97:C97"/>
    <mergeCell ref="D97:J97"/>
    <mergeCell ref="K97:L97"/>
    <mergeCell ref="M97:N97"/>
    <mergeCell ref="O93:P93"/>
    <mergeCell ref="B98:C98"/>
    <mergeCell ref="D98:J98"/>
    <mergeCell ref="K98:L98"/>
    <mergeCell ref="M98:N98"/>
    <mergeCell ref="O98:P98"/>
    <mergeCell ref="B95:C95"/>
    <mergeCell ref="D95:J95"/>
    <mergeCell ref="K95:L95"/>
    <mergeCell ref="M95:N95"/>
    <mergeCell ref="O91:P91"/>
    <mergeCell ref="B96:C96"/>
    <mergeCell ref="D96:J96"/>
    <mergeCell ref="K96:L96"/>
    <mergeCell ref="M96:N96"/>
    <mergeCell ref="O96:P96"/>
    <mergeCell ref="B93:C93"/>
    <mergeCell ref="D93:J93"/>
    <mergeCell ref="K93:L93"/>
    <mergeCell ref="M93:N93"/>
    <mergeCell ref="O89:P89"/>
    <mergeCell ref="B94:C94"/>
    <mergeCell ref="D94:J94"/>
    <mergeCell ref="K94:L94"/>
    <mergeCell ref="M94:N94"/>
    <mergeCell ref="O94:P94"/>
    <mergeCell ref="B91:C91"/>
    <mergeCell ref="D91:J91"/>
    <mergeCell ref="K91:L91"/>
    <mergeCell ref="M91:N91"/>
    <mergeCell ref="O87:P87"/>
    <mergeCell ref="B92:C92"/>
    <mergeCell ref="D92:J92"/>
    <mergeCell ref="K92:L92"/>
    <mergeCell ref="M92:N92"/>
    <mergeCell ref="O92:P92"/>
    <mergeCell ref="B89:C89"/>
    <mergeCell ref="D89:J89"/>
    <mergeCell ref="K89:L89"/>
    <mergeCell ref="M89:N89"/>
    <mergeCell ref="O85:P85"/>
    <mergeCell ref="B90:C90"/>
    <mergeCell ref="D90:J90"/>
    <mergeCell ref="K90:L90"/>
    <mergeCell ref="M90:N90"/>
    <mergeCell ref="O90:P90"/>
    <mergeCell ref="B87:C87"/>
    <mergeCell ref="D87:J87"/>
    <mergeCell ref="K87:L87"/>
    <mergeCell ref="K83:L83"/>
    <mergeCell ref="M83:N83"/>
    <mergeCell ref="O83:P83"/>
    <mergeCell ref="B84:C84"/>
    <mergeCell ref="B86:C86"/>
    <mergeCell ref="D86:J86"/>
    <mergeCell ref="K86:L86"/>
    <mergeCell ref="M86:N86"/>
    <mergeCell ref="O86:P86"/>
    <mergeCell ref="D84:J84"/>
    <mergeCell ref="D88:J88"/>
    <mergeCell ref="K88:L88"/>
    <mergeCell ref="M88:N88"/>
    <mergeCell ref="O88:P88"/>
    <mergeCell ref="D82:J82"/>
    <mergeCell ref="K82:L82"/>
    <mergeCell ref="M82:N82"/>
    <mergeCell ref="O82:P82"/>
    <mergeCell ref="M87:N87"/>
    <mergeCell ref="D83:J83"/>
    <mergeCell ref="K84:L84"/>
    <mergeCell ref="M84:N84"/>
    <mergeCell ref="O84:P84"/>
    <mergeCell ref="D85:J85"/>
    <mergeCell ref="K85:L85"/>
    <mergeCell ref="M85:N85"/>
    <mergeCell ref="D102:J102"/>
    <mergeCell ref="K102:L102"/>
    <mergeCell ref="M102:N102"/>
    <mergeCell ref="O102:P102"/>
    <mergeCell ref="D100:J100"/>
    <mergeCell ref="K100:L100"/>
    <mergeCell ref="D101:J101"/>
    <mergeCell ref="K101:L101"/>
    <mergeCell ref="M101:N101"/>
    <mergeCell ref="O101:P101"/>
    <mergeCell ref="D80:J80"/>
    <mergeCell ref="K80:L80"/>
    <mergeCell ref="M80:N80"/>
    <mergeCell ref="O80:P80"/>
    <mergeCell ref="D81:J81"/>
    <mergeCell ref="K81:L81"/>
    <mergeCell ref="M81:N81"/>
    <mergeCell ref="O81:P81"/>
    <mergeCell ref="D78:J78"/>
    <mergeCell ref="K78:L78"/>
    <mergeCell ref="M78:N78"/>
    <mergeCell ref="O78:P78"/>
    <mergeCell ref="D79:J79"/>
    <mergeCell ref="K79:L79"/>
    <mergeCell ref="M79:N79"/>
    <mergeCell ref="O79:P79"/>
    <mergeCell ref="D76:J76"/>
    <mergeCell ref="K76:L76"/>
    <mergeCell ref="M76:N76"/>
    <mergeCell ref="O76:P76"/>
    <mergeCell ref="D77:J77"/>
    <mergeCell ref="K77:L77"/>
    <mergeCell ref="M77:N77"/>
    <mergeCell ref="O77:P77"/>
    <mergeCell ref="M74:N74"/>
    <mergeCell ref="O74:P74"/>
    <mergeCell ref="D75:J75"/>
    <mergeCell ref="K75:L75"/>
    <mergeCell ref="M75:N75"/>
    <mergeCell ref="O75:P75"/>
    <mergeCell ref="M72:N72"/>
    <mergeCell ref="O72:P72"/>
    <mergeCell ref="D73:J73"/>
    <mergeCell ref="K73:L73"/>
    <mergeCell ref="M73:N73"/>
    <mergeCell ref="O73:P73"/>
    <mergeCell ref="M70:N70"/>
    <mergeCell ref="O70:P70"/>
    <mergeCell ref="D71:J71"/>
    <mergeCell ref="K71:L71"/>
    <mergeCell ref="M71:N71"/>
    <mergeCell ref="O71:P71"/>
    <mergeCell ref="M68:N68"/>
    <mergeCell ref="O68:P68"/>
    <mergeCell ref="D69:J69"/>
    <mergeCell ref="K69:L69"/>
    <mergeCell ref="M69:N69"/>
    <mergeCell ref="O69:P69"/>
    <mergeCell ref="B81:C81"/>
    <mergeCell ref="B82:C82"/>
    <mergeCell ref="B85:C85"/>
    <mergeCell ref="B88:C88"/>
    <mergeCell ref="D67:J67"/>
    <mergeCell ref="K67:L67"/>
    <mergeCell ref="D68:J68"/>
    <mergeCell ref="K68:L68"/>
    <mergeCell ref="D70:J70"/>
    <mergeCell ref="K70:L70"/>
    <mergeCell ref="B75:C75"/>
    <mergeCell ref="B100:C100"/>
    <mergeCell ref="B101:C101"/>
    <mergeCell ref="B83:C83"/>
    <mergeCell ref="B102:C102"/>
    <mergeCell ref="B76:C76"/>
    <mergeCell ref="B77:C77"/>
    <mergeCell ref="B78:C78"/>
    <mergeCell ref="B79:C79"/>
    <mergeCell ref="B80:C80"/>
    <mergeCell ref="B72:C72"/>
    <mergeCell ref="B73:C73"/>
    <mergeCell ref="B74:C74"/>
    <mergeCell ref="D66:J66"/>
    <mergeCell ref="D72:J72"/>
    <mergeCell ref="K72:L72"/>
    <mergeCell ref="D74:J74"/>
    <mergeCell ref="K74:L74"/>
    <mergeCell ref="B67:C67"/>
    <mergeCell ref="B68:C68"/>
    <mergeCell ref="B69:C69"/>
    <mergeCell ref="B70:C70"/>
    <mergeCell ref="B71:C71"/>
    <mergeCell ref="D64:J64"/>
    <mergeCell ref="B64:C64"/>
    <mergeCell ref="B65:C65"/>
    <mergeCell ref="B66:C66"/>
    <mergeCell ref="D65:J65"/>
    <mergeCell ref="K66:L66"/>
    <mergeCell ref="M66:N66"/>
    <mergeCell ref="O66:P66"/>
    <mergeCell ref="M64:N64"/>
    <mergeCell ref="O64:P64"/>
    <mergeCell ref="M65:N65"/>
    <mergeCell ref="O65:P65"/>
    <mergeCell ref="K64:L64"/>
    <mergeCell ref="K65:L65"/>
    <mergeCell ref="O106:P107"/>
    <mergeCell ref="M63:N63"/>
    <mergeCell ref="O63:P63"/>
    <mergeCell ref="N42:O42"/>
    <mergeCell ref="N43:O43"/>
    <mergeCell ref="N44:O44"/>
    <mergeCell ref="M100:N100"/>
    <mergeCell ref="O100:P100"/>
    <mergeCell ref="M67:N67"/>
    <mergeCell ref="O67:P67"/>
    <mergeCell ref="B63:C63"/>
    <mergeCell ref="D63:J63"/>
    <mergeCell ref="D44:I44"/>
    <mergeCell ref="N40:O40"/>
    <mergeCell ref="L40:M40"/>
    <mergeCell ref="J40:K40"/>
    <mergeCell ref="N41:O41"/>
    <mergeCell ref="L41:M41"/>
    <mergeCell ref="J41:K41"/>
    <mergeCell ref="K63:L63"/>
    <mergeCell ref="O115:P115"/>
    <mergeCell ref="O116:P116"/>
    <mergeCell ref="O108:P108"/>
    <mergeCell ref="O109:P109"/>
    <mergeCell ref="O110:P110"/>
    <mergeCell ref="O111:P111"/>
    <mergeCell ref="O112:P112"/>
    <mergeCell ref="O113:P113"/>
    <mergeCell ref="O114:P114"/>
    <mergeCell ref="B115:D115"/>
    <mergeCell ref="B116:D116"/>
    <mergeCell ref="B108:D108"/>
    <mergeCell ref="B109:D109"/>
    <mergeCell ref="B110:D110"/>
    <mergeCell ref="B111:D111"/>
    <mergeCell ref="B112:D112"/>
    <mergeCell ref="B113:D113"/>
    <mergeCell ref="B114:D114"/>
    <mergeCell ref="A106:A107"/>
    <mergeCell ref="F106:H106"/>
    <mergeCell ref="I106:K106"/>
    <mergeCell ref="L106:N106"/>
    <mergeCell ref="B106:D107"/>
    <mergeCell ref="E106:E107"/>
    <mergeCell ref="B61:C61"/>
    <mergeCell ref="D61:J61"/>
    <mergeCell ref="K61:L61"/>
    <mergeCell ref="M61:N61"/>
    <mergeCell ref="O61:P61"/>
    <mergeCell ref="B62:C62"/>
    <mergeCell ref="D62:J62"/>
    <mergeCell ref="K62:L62"/>
    <mergeCell ref="M62:N62"/>
    <mergeCell ref="O62:P62"/>
    <mergeCell ref="B60:C60"/>
    <mergeCell ref="D60:J60"/>
    <mergeCell ref="K60:L60"/>
    <mergeCell ref="M60:N60"/>
    <mergeCell ref="O60:P60"/>
    <mergeCell ref="B58:C58"/>
    <mergeCell ref="D58:J58"/>
    <mergeCell ref="K58:L58"/>
    <mergeCell ref="M58:N58"/>
    <mergeCell ref="O58:P58"/>
    <mergeCell ref="B59:C59"/>
    <mergeCell ref="D59:J59"/>
    <mergeCell ref="K59:L59"/>
    <mergeCell ref="M59:N59"/>
    <mergeCell ref="O59:P59"/>
    <mergeCell ref="A53:E53"/>
    <mergeCell ref="F53:G53"/>
    <mergeCell ref="H53:J53"/>
    <mergeCell ref="K53:M53"/>
    <mergeCell ref="N53:P53"/>
    <mergeCell ref="A54:E54"/>
    <mergeCell ref="F54:G54"/>
    <mergeCell ref="H54:J54"/>
    <mergeCell ref="K54:M54"/>
    <mergeCell ref="N54:P54"/>
    <mergeCell ref="A51:E51"/>
    <mergeCell ref="F51:G51"/>
    <mergeCell ref="H51:J51"/>
    <mergeCell ref="K51:M51"/>
    <mergeCell ref="N51:P51"/>
    <mergeCell ref="A52:E52"/>
    <mergeCell ref="F52:G52"/>
    <mergeCell ref="H52:J52"/>
    <mergeCell ref="K52:M52"/>
    <mergeCell ref="N52:P52"/>
    <mergeCell ref="A49:E49"/>
    <mergeCell ref="F49:G49"/>
    <mergeCell ref="H49:J49"/>
    <mergeCell ref="K49:M49"/>
    <mergeCell ref="N49:P49"/>
    <mergeCell ref="A50:E50"/>
    <mergeCell ref="F50:G50"/>
    <mergeCell ref="H50:J50"/>
    <mergeCell ref="K50:M50"/>
    <mergeCell ref="N50:P50"/>
    <mergeCell ref="E30:P31"/>
    <mergeCell ref="A48:E48"/>
    <mergeCell ref="F48:G48"/>
    <mergeCell ref="H48:J48"/>
    <mergeCell ref="K48:M48"/>
    <mergeCell ref="N48:P48"/>
    <mergeCell ref="D43:I43"/>
    <mergeCell ref="J43:K43"/>
    <mergeCell ref="J44:K44"/>
    <mergeCell ref="L42:M42"/>
    <mergeCell ref="N39:O39"/>
    <mergeCell ref="L39:M39"/>
    <mergeCell ref="L43:M43"/>
    <mergeCell ref="L44:M44"/>
    <mergeCell ref="J42:K42"/>
    <mergeCell ref="D34:K34"/>
    <mergeCell ref="L34:M34"/>
    <mergeCell ref="N34:O34"/>
    <mergeCell ref="D35:K35"/>
    <mergeCell ref="L35:M35"/>
    <mergeCell ref="N35:O35"/>
    <mergeCell ref="A8:O8"/>
    <mergeCell ref="A9:O9"/>
    <mergeCell ref="E11:L11"/>
    <mergeCell ref="E14:L14"/>
    <mergeCell ref="G17:M17"/>
    <mergeCell ref="D42:I42"/>
    <mergeCell ref="J39:K39"/>
    <mergeCell ref="D39:I39"/>
    <mergeCell ref="D40:I40"/>
    <mergeCell ref="D41:I41"/>
    <mergeCell ref="B28:P28"/>
    <mergeCell ref="A20:O20"/>
    <mergeCell ref="B23:P23"/>
    <mergeCell ref="B24:P24"/>
    <mergeCell ref="B25:P25"/>
    <mergeCell ref="B26:P26"/>
    <mergeCell ref="B27:P27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37"/>
  <sheetViews>
    <sheetView tabSelected="1" zoomScalePageLayoutView="0" workbookViewId="0" topLeftCell="A64">
      <selection activeCell="A59" sqref="A59:IV59"/>
    </sheetView>
  </sheetViews>
  <sheetFormatPr defaultColWidth="9.140625" defaultRowHeight="12.75"/>
  <cols>
    <col min="1" max="1" width="5.421875" style="0" customWidth="1"/>
    <col min="4" max="4" width="12.00390625" style="0" customWidth="1"/>
    <col min="10" max="10" width="11.7109375" style="0" bestFit="1" customWidth="1"/>
    <col min="11" max="11" width="12.7109375" style="0" customWidth="1"/>
    <col min="18" max="18" width="19.00390625" style="0" customWidth="1"/>
  </cols>
  <sheetData>
    <row r="1" spans="1:17" ht="15">
      <c r="A1" s="2"/>
      <c r="B1" s="2"/>
      <c r="C1" s="2"/>
      <c r="D1" s="2"/>
      <c r="E1" s="2"/>
      <c r="F1" s="2"/>
      <c r="G1" s="2"/>
      <c r="H1" s="2"/>
      <c r="I1" s="3"/>
      <c r="J1" s="3"/>
      <c r="K1" s="46" t="s">
        <v>20</v>
      </c>
      <c r="L1" s="46"/>
      <c r="M1" s="46"/>
      <c r="N1" s="46"/>
      <c r="O1" s="46"/>
      <c r="P1" s="46"/>
      <c r="Q1" s="35"/>
    </row>
    <row r="2" spans="1:17" ht="15">
      <c r="A2" s="2"/>
      <c r="B2" s="2"/>
      <c r="C2" s="2"/>
      <c r="D2" s="2"/>
      <c r="E2" s="2"/>
      <c r="F2" s="2"/>
      <c r="G2" s="2"/>
      <c r="H2" s="2"/>
      <c r="I2" s="3"/>
      <c r="J2" s="3"/>
      <c r="K2" s="46" t="s">
        <v>307</v>
      </c>
      <c r="L2" s="46"/>
      <c r="M2" s="46"/>
      <c r="N2" s="46"/>
      <c r="O2" s="46"/>
      <c r="P2" s="46"/>
      <c r="Q2" s="35"/>
    </row>
    <row r="3" spans="1:17" ht="15">
      <c r="A3" s="2"/>
      <c r="B3" s="2"/>
      <c r="C3" s="2"/>
      <c r="D3" s="2"/>
      <c r="E3" s="2"/>
      <c r="F3" s="2"/>
      <c r="G3" s="2"/>
      <c r="H3" s="2"/>
      <c r="I3" s="3"/>
      <c r="J3" s="3"/>
      <c r="K3" s="46" t="s">
        <v>21</v>
      </c>
      <c r="L3" s="46"/>
      <c r="M3" s="46"/>
      <c r="N3" s="46"/>
      <c r="O3" s="46"/>
      <c r="P3" s="46"/>
      <c r="Q3" s="35"/>
    </row>
    <row r="4" spans="1:17" ht="15">
      <c r="A4" s="2"/>
      <c r="B4" s="2"/>
      <c r="C4" s="2"/>
      <c r="D4" s="2"/>
      <c r="E4" s="2"/>
      <c r="F4" s="2"/>
      <c r="G4" s="2"/>
      <c r="H4" s="2"/>
      <c r="I4" s="3"/>
      <c r="J4" s="3"/>
      <c r="K4" s="46"/>
      <c r="L4" s="46"/>
      <c r="M4" s="46"/>
      <c r="N4" s="46"/>
      <c r="O4" s="46"/>
      <c r="P4" s="46"/>
      <c r="Q4" s="35"/>
    </row>
    <row r="5" spans="1:17" ht="15">
      <c r="A5" s="2"/>
      <c r="B5" s="2"/>
      <c r="C5" s="2"/>
      <c r="D5" s="2"/>
      <c r="E5" s="2"/>
      <c r="F5" s="2"/>
      <c r="G5" s="2"/>
      <c r="H5" s="2"/>
      <c r="I5" s="3"/>
      <c r="J5" s="3"/>
      <c r="K5" s="46" t="s">
        <v>308</v>
      </c>
      <c r="L5" s="46"/>
      <c r="M5" s="46"/>
      <c r="N5" s="46"/>
      <c r="O5" s="46"/>
      <c r="P5" s="46"/>
      <c r="Q5" s="35"/>
    </row>
    <row r="6" spans="1:17" ht="15">
      <c r="A6" s="3"/>
      <c r="B6" s="3"/>
      <c r="C6" s="3"/>
      <c r="D6" s="4"/>
      <c r="E6" s="3"/>
      <c r="F6" s="3"/>
      <c r="G6" s="3"/>
      <c r="H6" s="3"/>
      <c r="I6" s="3"/>
      <c r="J6" s="3"/>
      <c r="K6" s="46" t="s">
        <v>22</v>
      </c>
      <c r="L6" s="46"/>
      <c r="M6" s="46"/>
      <c r="N6" s="46"/>
      <c r="O6" s="46"/>
      <c r="P6" s="46"/>
      <c r="Q6" s="35"/>
    </row>
    <row r="7" spans="1:15" ht="15">
      <c r="A7" s="5"/>
      <c r="B7" s="5"/>
      <c r="C7" s="5"/>
      <c r="D7" s="4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8">
      <c r="A8" s="328" t="s">
        <v>23</v>
      </c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</row>
    <row r="9" spans="1:15" ht="18">
      <c r="A9" s="328" t="s">
        <v>257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</row>
    <row r="10" spans="1:15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5.75">
      <c r="A11" s="6" t="s">
        <v>0</v>
      </c>
      <c r="B11" s="6"/>
      <c r="C11" s="6"/>
      <c r="D11" s="61" t="s">
        <v>286</v>
      </c>
      <c r="E11" s="329" t="s">
        <v>46</v>
      </c>
      <c r="F11" s="329"/>
      <c r="G11" s="329"/>
      <c r="H11" s="329"/>
      <c r="I11" s="329"/>
      <c r="J11" s="329"/>
      <c r="K11" s="329"/>
      <c r="L11" s="329"/>
      <c r="M11" s="13"/>
      <c r="N11" s="13"/>
      <c r="O11" s="13"/>
    </row>
    <row r="12" spans="1:15" ht="15">
      <c r="A12" s="6" t="s">
        <v>49</v>
      </c>
      <c r="B12" s="6"/>
      <c r="C12" s="6"/>
      <c r="D12" s="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5">
      <c r="A13" s="6"/>
      <c r="B13" s="6"/>
      <c r="C13" s="6"/>
      <c r="D13" s="4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5.75">
      <c r="A14" s="14" t="s">
        <v>48</v>
      </c>
      <c r="B14" s="14"/>
      <c r="C14" s="14"/>
      <c r="D14" s="61" t="s">
        <v>287</v>
      </c>
      <c r="E14" s="329" t="s">
        <v>47</v>
      </c>
      <c r="F14" s="329"/>
      <c r="G14" s="329"/>
      <c r="H14" s="329"/>
      <c r="I14" s="329"/>
      <c r="J14" s="329"/>
      <c r="K14" s="329"/>
      <c r="L14" s="329"/>
      <c r="M14" s="13"/>
      <c r="N14" s="13"/>
      <c r="O14" s="13"/>
    </row>
    <row r="15" spans="1:15" ht="15">
      <c r="A15" s="6" t="s">
        <v>50</v>
      </c>
      <c r="B15" s="6"/>
      <c r="C15" s="6"/>
      <c r="D15" s="4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5">
      <c r="A16" s="6"/>
      <c r="B16" s="6"/>
      <c r="C16" s="6"/>
      <c r="D16" s="4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.75">
      <c r="A17" s="6" t="s">
        <v>24</v>
      </c>
      <c r="B17" s="6"/>
      <c r="C17" s="6"/>
      <c r="D17" s="15" t="s">
        <v>67</v>
      </c>
      <c r="E17" s="15" t="s">
        <v>230</v>
      </c>
      <c r="F17" s="15"/>
      <c r="G17" s="329" t="s">
        <v>68</v>
      </c>
      <c r="H17" s="329"/>
      <c r="I17" s="329"/>
      <c r="J17" s="329"/>
      <c r="K17" s="329"/>
      <c r="L17" s="329"/>
      <c r="M17" s="329"/>
      <c r="N17" s="484"/>
      <c r="O17" s="484"/>
    </row>
    <row r="18" spans="1:15" ht="15">
      <c r="A18" s="6" t="s">
        <v>51</v>
      </c>
      <c r="B18" s="6"/>
      <c r="C18" s="6"/>
      <c r="D18" s="4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30" customHeight="1">
      <c r="A20" s="330" t="s">
        <v>302</v>
      </c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</row>
    <row r="21" spans="1:15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5">
      <c r="A22" s="8" t="s">
        <v>25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6" ht="15">
      <c r="A23" s="2">
        <v>1</v>
      </c>
      <c r="B23" s="326" t="s">
        <v>75</v>
      </c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</row>
    <row r="24" spans="1:16" ht="15" customHeight="1">
      <c r="A24" s="2">
        <v>2</v>
      </c>
      <c r="B24" s="326" t="s">
        <v>223</v>
      </c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</row>
    <row r="25" spans="1:16" ht="15">
      <c r="A25" s="2">
        <v>3</v>
      </c>
      <c r="B25" s="332" t="s">
        <v>251</v>
      </c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</row>
    <row r="26" spans="1:16" ht="28.5" customHeight="1">
      <c r="A26" s="2">
        <v>4</v>
      </c>
      <c r="B26" s="326" t="s">
        <v>265</v>
      </c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</row>
    <row r="27" spans="1:16" ht="27.75" customHeight="1">
      <c r="A27" s="2">
        <v>5</v>
      </c>
      <c r="B27" s="326" t="s">
        <v>76</v>
      </c>
      <c r="C27" s="331"/>
      <c r="D27" s="331"/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331"/>
      <c r="P27" s="331"/>
    </row>
    <row r="28" spans="1:16" ht="42.75" customHeight="1">
      <c r="A28" s="2">
        <v>6</v>
      </c>
      <c r="B28" s="326" t="str">
        <f>'ДНЗ 1010'!$B$32</f>
        <v>Рішення сесії  від 05.03.2019 №1354; Рішення сесії від 21.05.2019 №1526; Рішення бюджетної комісії від  31.05.2019 №68; Рішеня бюджетної комісії від 31.05.2019 №70; Рішення сесії від 13.06. 2019 №1580</v>
      </c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</row>
    <row r="29" spans="1:15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5.75">
      <c r="A30" s="8" t="s">
        <v>195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2" spans="1:3" ht="15.75">
      <c r="A32" s="3" t="s">
        <v>1</v>
      </c>
      <c r="B32" s="1"/>
      <c r="C32" s="1"/>
    </row>
    <row r="33" ht="13.5" thickBot="1"/>
    <row r="34" spans="1:15" ht="26.25" thickBot="1">
      <c r="A34" s="27" t="s">
        <v>84</v>
      </c>
      <c r="B34" s="20" t="s">
        <v>2</v>
      </c>
      <c r="C34" s="20" t="s">
        <v>83</v>
      </c>
      <c r="D34" s="263" t="s">
        <v>3</v>
      </c>
      <c r="E34" s="292"/>
      <c r="F34" s="292"/>
      <c r="G34" s="292"/>
      <c r="H34" s="292"/>
      <c r="I34" s="292"/>
      <c r="J34" s="292"/>
      <c r="K34" s="377"/>
      <c r="L34" s="523"/>
      <c r="M34" s="497"/>
      <c r="N34" s="497"/>
      <c r="O34" s="497"/>
    </row>
    <row r="35" spans="1:15" ht="14.25">
      <c r="A35" s="23"/>
      <c r="B35" s="24"/>
      <c r="C35" s="24"/>
      <c r="D35" s="498"/>
      <c r="E35" s="499"/>
      <c r="F35" s="499"/>
      <c r="G35" s="499"/>
      <c r="H35" s="499"/>
      <c r="I35" s="499"/>
      <c r="J35" s="499"/>
      <c r="K35" s="500"/>
      <c r="L35" s="523"/>
      <c r="M35" s="497"/>
      <c r="N35" s="497"/>
      <c r="O35" s="497"/>
    </row>
    <row r="36" spans="4:15" ht="12.75"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5">
      <c r="A37" s="3" t="s">
        <v>4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ht="13.5" thickBot="1"/>
    <row r="39" spans="1:15" ht="26.25" customHeight="1" thickBot="1">
      <c r="A39" s="27" t="s">
        <v>84</v>
      </c>
      <c r="B39" s="20" t="s">
        <v>2</v>
      </c>
      <c r="C39" s="20" t="s">
        <v>83</v>
      </c>
      <c r="D39" s="263" t="s">
        <v>87</v>
      </c>
      <c r="E39" s="292"/>
      <c r="F39" s="292"/>
      <c r="G39" s="292"/>
      <c r="H39" s="292"/>
      <c r="I39" s="387"/>
      <c r="J39" s="263" t="s">
        <v>90</v>
      </c>
      <c r="K39" s="387"/>
      <c r="L39" s="263" t="s">
        <v>85</v>
      </c>
      <c r="M39" s="387"/>
      <c r="N39" s="263" t="s">
        <v>86</v>
      </c>
      <c r="O39" s="387"/>
    </row>
    <row r="40" spans="1:15" ht="12.75">
      <c r="A40" s="21">
        <v>1</v>
      </c>
      <c r="B40" s="21">
        <v>2</v>
      </c>
      <c r="C40" s="21">
        <v>3</v>
      </c>
      <c r="D40" s="360">
        <v>4</v>
      </c>
      <c r="E40" s="361"/>
      <c r="F40" s="361"/>
      <c r="G40" s="361"/>
      <c r="H40" s="361"/>
      <c r="I40" s="362"/>
      <c r="J40" s="360">
        <v>6</v>
      </c>
      <c r="K40" s="362"/>
      <c r="L40" s="360">
        <v>7</v>
      </c>
      <c r="M40" s="362"/>
      <c r="N40" s="360"/>
      <c r="O40" s="362"/>
    </row>
    <row r="41" spans="1:15" ht="24.75" customHeight="1">
      <c r="A41" s="22">
        <v>1</v>
      </c>
      <c r="B41" s="22">
        <v>1011200</v>
      </c>
      <c r="C41" s="22">
        <v>1011200</v>
      </c>
      <c r="D41" s="368" t="s">
        <v>73</v>
      </c>
      <c r="E41" s="524"/>
      <c r="F41" s="524"/>
      <c r="G41" s="524"/>
      <c r="H41" s="524"/>
      <c r="I41" s="391"/>
      <c r="J41" s="252">
        <f>J45-J43-J42</f>
        <v>1690435</v>
      </c>
      <c r="K41" s="256"/>
      <c r="L41" s="339">
        <f>L45-L43-L42</f>
        <v>20600</v>
      </c>
      <c r="M41" s="340"/>
      <c r="N41" s="252">
        <f>J41+L41</f>
        <v>1711035</v>
      </c>
      <c r="O41" s="256"/>
    </row>
    <row r="42" spans="1:17" ht="12.75" customHeight="1">
      <c r="A42" s="22">
        <v>2</v>
      </c>
      <c r="B42" s="22"/>
      <c r="C42" s="22"/>
      <c r="D42" s="324" t="s">
        <v>181</v>
      </c>
      <c r="E42" s="325"/>
      <c r="F42" s="325"/>
      <c r="G42" s="325"/>
      <c r="H42" s="325"/>
      <c r="I42" s="325"/>
      <c r="J42" s="501">
        <v>86707</v>
      </c>
      <c r="K42" s="502"/>
      <c r="L42" s="339"/>
      <c r="M42" s="341"/>
      <c r="N42" s="252">
        <f>J42+L42</f>
        <v>86707</v>
      </c>
      <c r="O42" s="299"/>
      <c r="Q42">
        <f>41907+62+2866+41872</f>
        <v>86707</v>
      </c>
    </row>
    <row r="43" spans="1:15" ht="12.75" customHeight="1">
      <c r="A43" s="22">
        <v>3</v>
      </c>
      <c r="B43" s="22"/>
      <c r="C43" s="22"/>
      <c r="D43" s="324" t="s">
        <v>139</v>
      </c>
      <c r="E43" s="325"/>
      <c r="F43" s="325"/>
      <c r="G43" s="325"/>
      <c r="H43" s="325"/>
      <c r="I43" s="325"/>
      <c r="J43" s="252"/>
      <c r="K43" s="299"/>
      <c r="L43" s="339"/>
      <c r="M43" s="341"/>
      <c r="N43" s="252">
        <f>J43+L43</f>
        <v>0</v>
      </c>
      <c r="O43" s="299"/>
    </row>
    <row r="44" spans="1:15" ht="27" customHeight="1">
      <c r="A44" s="22">
        <v>4</v>
      </c>
      <c r="B44" s="22"/>
      <c r="C44" s="22"/>
      <c r="D44" s="368" t="s">
        <v>242</v>
      </c>
      <c r="E44" s="526"/>
      <c r="F44" s="526"/>
      <c r="G44" s="526"/>
      <c r="H44" s="526"/>
      <c r="I44" s="459"/>
      <c r="J44" s="252"/>
      <c r="K44" s="254"/>
      <c r="L44" s="339">
        <v>7000</v>
      </c>
      <c r="M44" s="254"/>
      <c r="N44" s="252"/>
      <c r="O44" s="254"/>
    </row>
    <row r="45" spans="1:18" ht="12.75">
      <c r="A45" s="22"/>
      <c r="B45" s="22"/>
      <c r="C45" s="22"/>
      <c r="D45" s="324" t="s">
        <v>107</v>
      </c>
      <c r="E45" s="325"/>
      <c r="F45" s="325"/>
      <c r="G45" s="325"/>
      <c r="H45" s="325"/>
      <c r="I45" s="325"/>
      <c r="J45" s="501">
        <f>1632342+144800</f>
        <v>1777142</v>
      </c>
      <c r="K45" s="502"/>
      <c r="L45" s="339">
        <f>3600+7000+10000</f>
        <v>20600</v>
      </c>
      <c r="M45" s="341"/>
      <c r="N45" s="252">
        <f>J45+L45</f>
        <v>1797742</v>
      </c>
      <c r="O45" s="299"/>
      <c r="R45" s="40"/>
    </row>
    <row r="46" spans="10:11" ht="12.75">
      <c r="J46" s="63">
        <f>1967162</f>
        <v>1967162</v>
      </c>
      <c r="K46" s="63">
        <f>J46-J45</f>
        <v>190020</v>
      </c>
    </row>
    <row r="47" ht="15">
      <c r="A47" s="3" t="s">
        <v>88</v>
      </c>
    </row>
    <row r="48" ht="13.5" thickBot="1"/>
    <row r="49" spans="1:16" ht="13.5" thickBot="1">
      <c r="A49" s="503" t="s">
        <v>89</v>
      </c>
      <c r="B49" s="303"/>
      <c r="C49" s="303"/>
      <c r="D49" s="303"/>
      <c r="E49" s="314"/>
      <c r="F49" s="277" t="s">
        <v>2</v>
      </c>
      <c r="G49" s="278"/>
      <c r="H49" s="277" t="s">
        <v>90</v>
      </c>
      <c r="I49" s="278"/>
      <c r="J49" s="278"/>
      <c r="K49" s="277" t="s">
        <v>85</v>
      </c>
      <c r="L49" s="278"/>
      <c r="M49" s="278"/>
      <c r="N49" s="277" t="s">
        <v>86</v>
      </c>
      <c r="O49" s="278"/>
      <c r="P49" s="336"/>
    </row>
    <row r="50" spans="1:16" ht="12.75">
      <c r="A50" s="393" t="s">
        <v>91</v>
      </c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</row>
    <row r="51" spans="1:16" ht="12.75" customHeight="1">
      <c r="A51" s="234" t="s">
        <v>242</v>
      </c>
      <c r="B51" s="235"/>
      <c r="C51" s="235"/>
      <c r="D51" s="235"/>
      <c r="E51" s="236"/>
      <c r="F51" s="232">
        <v>1011200</v>
      </c>
      <c r="G51" s="232"/>
      <c r="H51" s="232"/>
      <c r="I51" s="232"/>
      <c r="J51" s="232"/>
      <c r="K51" s="232"/>
      <c r="L51" s="232"/>
      <c r="M51" s="232"/>
      <c r="N51" s="232">
        <f>H51+K51</f>
        <v>0</v>
      </c>
      <c r="O51" s="232"/>
      <c r="P51" s="232"/>
    </row>
    <row r="52" spans="1:16" ht="12.75">
      <c r="A52" s="393" t="s">
        <v>11</v>
      </c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>
        <f>H52+K52</f>
        <v>0</v>
      </c>
      <c r="O52" s="232"/>
      <c r="P52" s="232"/>
    </row>
    <row r="53" spans="1:16" ht="12.75">
      <c r="A53" s="393" t="s">
        <v>9</v>
      </c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>
        <f>H53+K53</f>
        <v>0</v>
      </c>
      <c r="O53" s="232"/>
      <c r="P53" s="232"/>
    </row>
    <row r="55" ht="15">
      <c r="A55" s="3" t="s">
        <v>93</v>
      </c>
    </row>
    <row r="56" ht="13.5" thickBot="1"/>
    <row r="57" spans="1:16" ht="26.25" thickBot="1">
      <c r="A57" s="27" t="s">
        <v>94</v>
      </c>
      <c r="B57" s="261" t="s">
        <v>2</v>
      </c>
      <c r="C57" s="262"/>
      <c r="D57" s="261" t="s">
        <v>95</v>
      </c>
      <c r="E57" s="262"/>
      <c r="F57" s="262"/>
      <c r="G57" s="262"/>
      <c r="H57" s="262"/>
      <c r="I57" s="262"/>
      <c r="J57" s="262"/>
      <c r="K57" s="261" t="s">
        <v>12</v>
      </c>
      <c r="L57" s="262"/>
      <c r="M57" s="261" t="s">
        <v>13</v>
      </c>
      <c r="N57" s="262"/>
      <c r="O57" s="261" t="s">
        <v>96</v>
      </c>
      <c r="P57" s="334"/>
    </row>
    <row r="58" spans="1:16" ht="12.75">
      <c r="A58" s="18">
        <v>1</v>
      </c>
      <c r="B58" s="392">
        <v>2</v>
      </c>
      <c r="C58" s="260"/>
      <c r="D58" s="260">
        <v>3</v>
      </c>
      <c r="E58" s="260"/>
      <c r="F58" s="260"/>
      <c r="G58" s="260"/>
      <c r="H58" s="260"/>
      <c r="I58" s="260"/>
      <c r="J58" s="260"/>
      <c r="K58" s="260">
        <v>4</v>
      </c>
      <c r="L58" s="260"/>
      <c r="M58" s="260">
        <v>5</v>
      </c>
      <c r="N58" s="260"/>
      <c r="O58" s="260">
        <v>6</v>
      </c>
      <c r="P58" s="260"/>
    </row>
    <row r="59" spans="1:16" ht="12.75">
      <c r="A59" s="12"/>
      <c r="B59" s="393"/>
      <c r="C59" s="232"/>
      <c r="D59" s="504" t="s">
        <v>152</v>
      </c>
      <c r="E59" s="504"/>
      <c r="F59" s="504"/>
      <c r="G59" s="504"/>
      <c r="H59" s="504"/>
      <c r="I59" s="504"/>
      <c r="J59" s="504"/>
      <c r="K59" s="232"/>
      <c r="L59" s="232"/>
      <c r="M59" s="232"/>
      <c r="N59" s="232"/>
      <c r="O59" s="233"/>
      <c r="P59" s="233"/>
    </row>
    <row r="60" spans="1:16" ht="26.25" customHeight="1">
      <c r="A60" s="12"/>
      <c r="B60" s="393"/>
      <c r="C60" s="232"/>
      <c r="D60" s="234" t="s">
        <v>73</v>
      </c>
      <c r="E60" s="235"/>
      <c r="F60" s="235"/>
      <c r="G60" s="235"/>
      <c r="H60" s="235"/>
      <c r="I60" s="235"/>
      <c r="J60" s="236"/>
      <c r="K60" s="393" t="s">
        <v>57</v>
      </c>
      <c r="L60" s="232"/>
      <c r="M60" s="232"/>
      <c r="N60" s="232"/>
      <c r="O60" s="233">
        <f>N41</f>
        <v>1711035</v>
      </c>
      <c r="P60" s="233"/>
    </row>
    <row r="61" spans="1:16" ht="12.75">
      <c r="A61" s="12">
        <v>1</v>
      </c>
      <c r="B61" s="393"/>
      <c r="C61" s="232"/>
      <c r="D61" s="504" t="s">
        <v>140</v>
      </c>
      <c r="E61" s="504"/>
      <c r="F61" s="504"/>
      <c r="G61" s="504"/>
      <c r="H61" s="504"/>
      <c r="I61" s="504"/>
      <c r="J61" s="504"/>
      <c r="K61" s="232"/>
      <c r="L61" s="232"/>
      <c r="M61" s="232"/>
      <c r="N61" s="232"/>
      <c r="O61" s="233"/>
      <c r="P61" s="233"/>
    </row>
    <row r="62" spans="1:16" ht="12.75">
      <c r="A62" s="12"/>
      <c r="B62" s="393"/>
      <c r="C62" s="232"/>
      <c r="D62" s="393" t="s">
        <v>197</v>
      </c>
      <c r="E62" s="232"/>
      <c r="F62" s="232"/>
      <c r="G62" s="232"/>
      <c r="H62" s="232"/>
      <c r="I62" s="232"/>
      <c r="J62" s="232"/>
      <c r="K62" s="393" t="s">
        <v>37</v>
      </c>
      <c r="L62" s="232"/>
      <c r="M62" s="232"/>
      <c r="N62" s="232"/>
      <c r="O62" s="468">
        <v>2</v>
      </c>
      <c r="P62" s="468"/>
    </row>
    <row r="63" spans="1:16" ht="12.75">
      <c r="A63" s="12"/>
      <c r="B63" s="393"/>
      <c r="C63" s="232"/>
      <c r="D63" s="393" t="s">
        <v>143</v>
      </c>
      <c r="E63" s="232"/>
      <c r="F63" s="232"/>
      <c r="G63" s="232"/>
      <c r="H63" s="232"/>
      <c r="I63" s="232"/>
      <c r="J63" s="232"/>
      <c r="K63" s="393" t="s">
        <v>37</v>
      </c>
      <c r="L63" s="232"/>
      <c r="M63" s="393" t="s">
        <v>40</v>
      </c>
      <c r="N63" s="232"/>
      <c r="O63" s="468">
        <v>6.5</v>
      </c>
      <c r="P63" s="468"/>
    </row>
    <row r="64" spans="1:16" ht="12.75">
      <c r="A64" s="12"/>
      <c r="B64" s="393"/>
      <c r="C64" s="232"/>
      <c r="D64" s="393" t="s">
        <v>198</v>
      </c>
      <c r="E64" s="232"/>
      <c r="F64" s="232"/>
      <c r="G64" s="232"/>
      <c r="H64" s="232"/>
      <c r="I64" s="232"/>
      <c r="J64" s="232"/>
      <c r="K64" s="393" t="s">
        <v>37</v>
      </c>
      <c r="L64" s="232"/>
      <c r="M64" s="393" t="s">
        <v>40</v>
      </c>
      <c r="N64" s="232"/>
      <c r="O64" s="468">
        <v>14.25</v>
      </c>
      <c r="P64" s="468"/>
    </row>
    <row r="65" spans="1:16" ht="12.75">
      <c r="A65" s="12"/>
      <c r="B65" s="393"/>
      <c r="C65" s="232"/>
      <c r="D65" s="393" t="s">
        <v>199</v>
      </c>
      <c r="E65" s="232"/>
      <c r="F65" s="232"/>
      <c r="G65" s="232"/>
      <c r="H65" s="232"/>
      <c r="I65" s="232"/>
      <c r="J65" s="232"/>
      <c r="K65" s="393" t="s">
        <v>37</v>
      </c>
      <c r="L65" s="232"/>
      <c r="M65" s="393" t="s">
        <v>40</v>
      </c>
      <c r="N65" s="232"/>
      <c r="O65" s="468">
        <f>O63+O64</f>
        <v>20.75</v>
      </c>
      <c r="P65" s="468"/>
    </row>
    <row r="66" spans="1:16" ht="12.75">
      <c r="A66" s="12">
        <v>2</v>
      </c>
      <c r="B66" s="393"/>
      <c r="C66" s="232"/>
      <c r="D66" s="504" t="s">
        <v>145</v>
      </c>
      <c r="E66" s="504"/>
      <c r="F66" s="504"/>
      <c r="G66" s="504"/>
      <c r="H66" s="504"/>
      <c r="I66" s="504"/>
      <c r="J66" s="504"/>
      <c r="K66" s="232"/>
      <c r="L66" s="232"/>
      <c r="M66" s="232"/>
      <c r="N66" s="232"/>
      <c r="O66" s="233"/>
      <c r="P66" s="233"/>
    </row>
    <row r="67" spans="1:16" ht="25.5" customHeight="1">
      <c r="A67" s="12"/>
      <c r="B67" s="393"/>
      <c r="C67" s="232"/>
      <c r="D67" s="234" t="s">
        <v>200</v>
      </c>
      <c r="E67" s="235"/>
      <c r="F67" s="235"/>
      <c r="G67" s="235"/>
      <c r="H67" s="235"/>
      <c r="I67" s="235"/>
      <c r="J67" s="236"/>
      <c r="K67" s="393" t="s">
        <v>37</v>
      </c>
      <c r="L67" s="232"/>
      <c r="M67" s="232"/>
      <c r="N67" s="232"/>
      <c r="O67" s="233">
        <v>18</v>
      </c>
      <c r="P67" s="233"/>
    </row>
    <row r="68" spans="1:16" ht="12.75">
      <c r="A68" s="12">
        <v>3</v>
      </c>
      <c r="B68" s="393"/>
      <c r="C68" s="232"/>
      <c r="D68" s="504" t="s">
        <v>147</v>
      </c>
      <c r="E68" s="504"/>
      <c r="F68" s="504"/>
      <c r="G68" s="504"/>
      <c r="H68" s="504"/>
      <c r="I68" s="504"/>
      <c r="J68" s="504"/>
      <c r="K68" s="232"/>
      <c r="L68" s="232"/>
      <c r="M68" s="232"/>
      <c r="N68" s="232"/>
      <c r="O68" s="233"/>
      <c r="P68" s="233"/>
    </row>
    <row r="69" spans="1:16" ht="12.75">
      <c r="A69" s="12"/>
      <c r="B69" s="393"/>
      <c r="C69" s="232"/>
      <c r="D69" s="393" t="s">
        <v>201</v>
      </c>
      <c r="E69" s="232"/>
      <c r="F69" s="232"/>
      <c r="G69" s="232"/>
      <c r="H69" s="232"/>
      <c r="I69" s="232"/>
      <c r="J69" s="232"/>
      <c r="K69" s="393" t="s">
        <v>37</v>
      </c>
      <c r="L69" s="232"/>
      <c r="M69" s="232"/>
      <c r="N69" s="232"/>
      <c r="O69" s="233">
        <v>1</v>
      </c>
      <c r="P69" s="233"/>
    </row>
    <row r="70" spans="1:16" ht="12.75" customHeight="1">
      <c r="A70" s="12"/>
      <c r="B70" s="393"/>
      <c r="C70" s="232"/>
      <c r="D70" s="462" t="s">
        <v>153</v>
      </c>
      <c r="E70" s="462"/>
      <c r="F70" s="462"/>
      <c r="G70" s="462"/>
      <c r="H70" s="462"/>
      <c r="I70" s="462"/>
      <c r="J70" s="462"/>
      <c r="K70" s="232"/>
      <c r="L70" s="232"/>
      <c r="M70" s="232"/>
      <c r="N70" s="232"/>
      <c r="O70" s="233"/>
      <c r="P70" s="233"/>
    </row>
    <row r="71" spans="1:16" ht="12.75" customHeight="1">
      <c r="A71" s="12"/>
      <c r="B71" s="393"/>
      <c r="C71" s="232"/>
      <c r="D71" s="461" t="s">
        <v>26</v>
      </c>
      <c r="E71" s="461"/>
      <c r="F71" s="461"/>
      <c r="G71" s="461"/>
      <c r="H71" s="461"/>
      <c r="I71" s="461"/>
      <c r="J71" s="461"/>
      <c r="K71" s="393" t="s">
        <v>57</v>
      </c>
      <c r="L71" s="232"/>
      <c r="M71" s="393" t="s">
        <v>43</v>
      </c>
      <c r="N71" s="232"/>
      <c r="O71" s="233">
        <f>J42</f>
        <v>86707</v>
      </c>
      <c r="P71" s="233"/>
    </row>
    <row r="72" spans="1:16" ht="12.75">
      <c r="A72" s="12">
        <v>1</v>
      </c>
      <c r="B72" s="393"/>
      <c r="C72" s="232"/>
      <c r="D72" s="462" t="s">
        <v>140</v>
      </c>
      <c r="E72" s="462"/>
      <c r="F72" s="462"/>
      <c r="G72" s="462"/>
      <c r="H72" s="462"/>
      <c r="I72" s="462"/>
      <c r="J72" s="462"/>
      <c r="K72" s="232"/>
      <c r="L72" s="232"/>
      <c r="M72" s="232"/>
      <c r="N72" s="232"/>
      <c r="O72" s="233"/>
      <c r="P72" s="233"/>
    </row>
    <row r="73" spans="1:16" ht="12.75" customHeight="1">
      <c r="A73" s="12"/>
      <c r="B73" s="393"/>
      <c r="C73" s="232"/>
      <c r="D73" s="461" t="s">
        <v>174</v>
      </c>
      <c r="E73" s="461"/>
      <c r="F73" s="461"/>
      <c r="G73" s="461"/>
      <c r="H73" s="461"/>
      <c r="I73" s="461"/>
      <c r="J73" s="461"/>
      <c r="K73" s="232"/>
      <c r="L73" s="232"/>
      <c r="M73" s="232"/>
      <c r="N73" s="232"/>
      <c r="O73" s="233">
        <f>O75+O76+O77</f>
        <v>37325</v>
      </c>
      <c r="P73" s="233"/>
    </row>
    <row r="74" spans="1:16" ht="12.75">
      <c r="A74" s="12"/>
      <c r="B74" s="393"/>
      <c r="C74" s="232"/>
      <c r="D74" s="461" t="s">
        <v>156</v>
      </c>
      <c r="E74" s="461"/>
      <c r="F74" s="461"/>
      <c r="G74" s="461"/>
      <c r="H74" s="461"/>
      <c r="I74" s="461"/>
      <c r="J74" s="461"/>
      <c r="K74" s="232"/>
      <c r="L74" s="232"/>
      <c r="M74" s="232"/>
      <c r="N74" s="232"/>
      <c r="O74" s="233"/>
      <c r="P74" s="233"/>
    </row>
    <row r="75" spans="1:16" ht="12.75" customHeight="1">
      <c r="A75" s="12"/>
      <c r="B75" s="393"/>
      <c r="C75" s="232"/>
      <c r="D75" s="234" t="s">
        <v>157</v>
      </c>
      <c r="E75" s="318"/>
      <c r="F75" s="318"/>
      <c r="G75" s="318"/>
      <c r="H75" s="318"/>
      <c r="I75" s="318"/>
      <c r="J75" s="319"/>
      <c r="K75" s="393" t="s">
        <v>57</v>
      </c>
      <c r="L75" s="232"/>
      <c r="M75" s="232"/>
      <c r="N75" s="232"/>
      <c r="O75" s="233">
        <v>2311</v>
      </c>
      <c r="P75" s="233"/>
    </row>
    <row r="76" spans="1:16" ht="12.75" customHeight="1">
      <c r="A76" s="12"/>
      <c r="B76" s="393"/>
      <c r="C76" s="232"/>
      <c r="D76" s="234" t="s">
        <v>158</v>
      </c>
      <c r="E76" s="318"/>
      <c r="F76" s="318"/>
      <c r="G76" s="318"/>
      <c r="H76" s="318"/>
      <c r="I76" s="318"/>
      <c r="J76" s="319"/>
      <c r="K76" s="393" t="s">
        <v>57</v>
      </c>
      <c r="L76" s="232"/>
      <c r="M76" s="232"/>
      <c r="N76" s="232"/>
      <c r="O76" s="233">
        <v>623</v>
      </c>
      <c r="P76" s="233"/>
    </row>
    <row r="77" spans="1:16" ht="12.75" customHeight="1">
      <c r="A77" s="12"/>
      <c r="B77" s="393"/>
      <c r="C77" s="232"/>
      <c r="D77" s="234" t="s">
        <v>159</v>
      </c>
      <c r="E77" s="318"/>
      <c r="F77" s="318"/>
      <c r="G77" s="318"/>
      <c r="H77" s="318"/>
      <c r="I77" s="318"/>
      <c r="J77" s="319"/>
      <c r="K77" s="393" t="s">
        <v>57</v>
      </c>
      <c r="L77" s="232"/>
      <c r="M77" s="232"/>
      <c r="N77" s="232"/>
      <c r="O77" s="233">
        <v>34391</v>
      </c>
      <c r="P77" s="233"/>
    </row>
    <row r="78" spans="1:16" ht="12.75" customHeight="1">
      <c r="A78" s="12"/>
      <c r="B78" s="393"/>
      <c r="C78" s="232"/>
      <c r="D78" s="234" t="s">
        <v>160</v>
      </c>
      <c r="E78" s="318"/>
      <c r="F78" s="318"/>
      <c r="G78" s="318"/>
      <c r="H78" s="318"/>
      <c r="I78" s="318"/>
      <c r="J78" s="319"/>
      <c r="K78" s="393" t="s">
        <v>193</v>
      </c>
      <c r="L78" s="232"/>
      <c r="M78" s="232"/>
      <c r="N78" s="232"/>
      <c r="O78" s="233">
        <v>84</v>
      </c>
      <c r="P78" s="233"/>
    </row>
    <row r="79" spans="1:16" ht="12.75">
      <c r="A79" s="12">
        <v>2</v>
      </c>
      <c r="B79" s="393"/>
      <c r="C79" s="232"/>
      <c r="D79" s="462" t="s">
        <v>145</v>
      </c>
      <c r="E79" s="462"/>
      <c r="F79" s="462"/>
      <c r="G79" s="462"/>
      <c r="H79" s="462"/>
      <c r="I79" s="462"/>
      <c r="J79" s="462"/>
      <c r="K79" s="232"/>
      <c r="L79" s="232"/>
      <c r="M79" s="232"/>
      <c r="N79" s="232"/>
      <c r="O79" s="233"/>
      <c r="P79" s="233"/>
    </row>
    <row r="80" spans="1:16" ht="12.75" customHeight="1">
      <c r="A80" s="12"/>
      <c r="B80" s="393"/>
      <c r="C80" s="232"/>
      <c r="D80" s="234" t="s">
        <v>161</v>
      </c>
      <c r="E80" s="318"/>
      <c r="F80" s="318"/>
      <c r="G80" s="318"/>
      <c r="H80" s="318"/>
      <c r="I80" s="318"/>
      <c r="J80" s="319"/>
      <c r="K80" s="232"/>
      <c r="L80" s="232"/>
      <c r="M80" s="232"/>
      <c r="N80" s="232"/>
      <c r="O80" s="233"/>
      <c r="P80" s="233"/>
    </row>
    <row r="81" spans="1:16" ht="12.75" customHeight="1">
      <c r="A81" s="12"/>
      <c r="B81" s="393"/>
      <c r="C81" s="232"/>
      <c r="D81" s="234" t="s">
        <v>122</v>
      </c>
      <c r="E81" s="318"/>
      <c r="F81" s="318"/>
      <c r="G81" s="318"/>
      <c r="H81" s="318"/>
      <c r="I81" s="318"/>
      <c r="J81" s="319"/>
      <c r="K81" s="393" t="s">
        <v>127</v>
      </c>
      <c r="L81" s="232"/>
      <c r="M81" s="232"/>
      <c r="N81" s="232"/>
      <c r="O81" s="321">
        <v>13</v>
      </c>
      <c r="P81" s="321"/>
    </row>
    <row r="82" spans="1:16" ht="12.75" customHeight="1">
      <c r="A82" s="12"/>
      <c r="B82" s="393"/>
      <c r="C82" s="232"/>
      <c r="D82" s="234" t="s">
        <v>123</v>
      </c>
      <c r="E82" s="318"/>
      <c r="F82" s="318"/>
      <c r="G82" s="318"/>
      <c r="H82" s="318"/>
      <c r="I82" s="318"/>
      <c r="J82" s="319"/>
      <c r="K82" s="393" t="s">
        <v>45</v>
      </c>
      <c r="L82" s="232"/>
      <c r="M82" s="232"/>
      <c r="N82" s="232"/>
      <c r="O82" s="321">
        <v>200</v>
      </c>
      <c r="P82" s="321"/>
    </row>
    <row r="83" spans="1:16" ht="12.75" customHeight="1">
      <c r="A83" s="12"/>
      <c r="B83" s="393"/>
      <c r="C83" s="232"/>
      <c r="D83" s="234" t="s">
        <v>124</v>
      </c>
      <c r="E83" s="318"/>
      <c r="F83" s="318"/>
      <c r="G83" s="318"/>
      <c r="H83" s="318"/>
      <c r="I83" s="318"/>
      <c r="J83" s="319"/>
      <c r="K83" s="393" t="s">
        <v>194</v>
      </c>
      <c r="L83" s="232"/>
      <c r="M83" s="232"/>
      <c r="N83" s="232"/>
      <c r="O83" s="321">
        <v>13336</v>
      </c>
      <c r="P83" s="321"/>
    </row>
    <row r="84" spans="1:16" ht="12.75" customHeight="1">
      <c r="A84" s="12">
        <v>3</v>
      </c>
      <c r="B84" s="393"/>
      <c r="C84" s="232"/>
      <c r="D84" s="462" t="s">
        <v>147</v>
      </c>
      <c r="E84" s="462"/>
      <c r="F84" s="462"/>
      <c r="G84" s="462"/>
      <c r="H84" s="462"/>
      <c r="I84" s="462"/>
      <c r="J84" s="462"/>
      <c r="K84" s="232"/>
      <c r="L84" s="232"/>
      <c r="M84" s="232"/>
      <c r="N84" s="232"/>
      <c r="O84" s="233"/>
      <c r="P84" s="233"/>
    </row>
    <row r="85" spans="1:16" ht="12.75" customHeight="1">
      <c r="A85" s="12"/>
      <c r="B85" s="393"/>
      <c r="C85" s="232"/>
      <c r="D85" s="234" t="s">
        <v>162</v>
      </c>
      <c r="E85" s="318"/>
      <c r="F85" s="318"/>
      <c r="G85" s="318"/>
      <c r="H85" s="318"/>
      <c r="I85" s="318"/>
      <c r="J85" s="319"/>
      <c r="K85" s="232"/>
      <c r="L85" s="232"/>
      <c r="M85" s="232"/>
      <c r="N85" s="232"/>
      <c r="O85" s="233"/>
      <c r="P85" s="233"/>
    </row>
    <row r="86" spans="1:16" ht="12.75" customHeight="1">
      <c r="A86" s="12"/>
      <c r="B86" s="393"/>
      <c r="C86" s="232"/>
      <c r="D86" s="234" t="s">
        <v>248</v>
      </c>
      <c r="E86" s="318"/>
      <c r="F86" s="318"/>
      <c r="G86" s="318"/>
      <c r="H86" s="318"/>
      <c r="I86" s="318"/>
      <c r="J86" s="319"/>
      <c r="K86" s="393" t="s">
        <v>127</v>
      </c>
      <c r="L86" s="232"/>
      <c r="M86" s="232"/>
      <c r="N86" s="232"/>
      <c r="O86" s="259">
        <f>O81/O78</f>
        <v>0.15476190476190477</v>
      </c>
      <c r="P86" s="259"/>
    </row>
    <row r="87" spans="1:16" ht="12.75" customHeight="1">
      <c r="A87" s="12"/>
      <c r="B87" s="393"/>
      <c r="C87" s="232"/>
      <c r="D87" s="234" t="s">
        <v>164</v>
      </c>
      <c r="E87" s="318"/>
      <c r="F87" s="318"/>
      <c r="G87" s="318"/>
      <c r="H87" s="318"/>
      <c r="I87" s="318"/>
      <c r="J87" s="319"/>
      <c r="K87" s="393" t="s">
        <v>45</v>
      </c>
      <c r="L87" s="232"/>
      <c r="M87" s="232"/>
      <c r="N87" s="232"/>
      <c r="O87" s="259">
        <f>O82/O78</f>
        <v>2.380952380952381</v>
      </c>
      <c r="P87" s="259"/>
    </row>
    <row r="88" spans="1:16" ht="12.75" customHeight="1">
      <c r="A88" s="12"/>
      <c r="B88" s="393"/>
      <c r="C88" s="232"/>
      <c r="D88" s="234" t="s">
        <v>165</v>
      </c>
      <c r="E88" s="318"/>
      <c r="F88" s="318"/>
      <c r="G88" s="318"/>
      <c r="H88" s="318"/>
      <c r="I88" s="318"/>
      <c r="J88" s="319"/>
      <c r="K88" s="393" t="s">
        <v>194</v>
      </c>
      <c r="L88" s="232"/>
      <c r="M88" s="232"/>
      <c r="N88" s="232"/>
      <c r="O88" s="259">
        <f>O83/O78</f>
        <v>158.76190476190476</v>
      </c>
      <c r="P88" s="259"/>
    </row>
    <row r="89" spans="1:16" ht="12.75">
      <c r="A89" s="12">
        <v>4</v>
      </c>
      <c r="B89" s="393"/>
      <c r="C89" s="232"/>
      <c r="D89" s="311" t="s">
        <v>149</v>
      </c>
      <c r="E89" s="521"/>
      <c r="F89" s="521"/>
      <c r="G89" s="521"/>
      <c r="H89" s="521"/>
      <c r="I89" s="521"/>
      <c r="J89" s="522"/>
      <c r="K89" s="232"/>
      <c r="L89" s="232"/>
      <c r="M89" s="232"/>
      <c r="N89" s="232"/>
      <c r="O89" s="233"/>
      <c r="P89" s="233"/>
    </row>
    <row r="90" spans="1:16" ht="12.75">
      <c r="A90" s="12"/>
      <c r="B90" s="393"/>
      <c r="C90" s="232"/>
      <c r="D90" s="393" t="s">
        <v>132</v>
      </c>
      <c r="E90" s="232"/>
      <c r="F90" s="232"/>
      <c r="G90" s="232"/>
      <c r="H90" s="232"/>
      <c r="I90" s="232"/>
      <c r="J90" s="232"/>
      <c r="K90" s="232"/>
      <c r="L90" s="232"/>
      <c r="M90" s="232"/>
      <c r="N90" s="232"/>
      <c r="O90" s="233"/>
      <c r="P90" s="233"/>
    </row>
    <row r="91" spans="1:16" ht="12.75">
      <c r="A91" s="12"/>
      <c r="B91" s="393"/>
      <c r="C91" s="232"/>
      <c r="D91" s="393" t="s">
        <v>133</v>
      </c>
      <c r="E91" s="232"/>
      <c r="F91" s="232"/>
      <c r="G91" s="232"/>
      <c r="H91" s="232"/>
      <c r="I91" s="232"/>
      <c r="J91" s="232"/>
      <c r="K91" s="393" t="s">
        <v>127</v>
      </c>
      <c r="L91" s="232"/>
      <c r="M91" s="232"/>
      <c r="N91" s="232"/>
      <c r="O91" s="233"/>
      <c r="P91" s="233"/>
    </row>
    <row r="92" spans="1:16" ht="12.75">
      <c r="A92" s="12"/>
      <c r="B92" s="393"/>
      <c r="C92" s="232"/>
      <c r="D92" s="393" t="s">
        <v>134</v>
      </c>
      <c r="E92" s="232"/>
      <c r="F92" s="232"/>
      <c r="G92" s="232"/>
      <c r="H92" s="232"/>
      <c r="I92" s="232"/>
      <c r="J92" s="232"/>
      <c r="K92" s="393" t="s">
        <v>45</v>
      </c>
      <c r="L92" s="232"/>
      <c r="M92" s="232"/>
      <c r="N92" s="232"/>
      <c r="O92" s="233"/>
      <c r="P92" s="233"/>
    </row>
    <row r="93" spans="1:16" ht="12.75">
      <c r="A93" s="12"/>
      <c r="B93" s="393"/>
      <c r="C93" s="232"/>
      <c r="D93" s="393" t="s">
        <v>135</v>
      </c>
      <c r="E93" s="232"/>
      <c r="F93" s="232"/>
      <c r="G93" s="232"/>
      <c r="H93" s="232"/>
      <c r="I93" s="232"/>
      <c r="J93" s="232"/>
      <c r="K93" s="393" t="s">
        <v>194</v>
      </c>
      <c r="L93" s="232"/>
      <c r="M93" s="232"/>
      <c r="N93" s="232"/>
      <c r="O93" s="233"/>
      <c r="P93" s="233"/>
    </row>
    <row r="94" spans="1:16" ht="12.75" customHeight="1">
      <c r="A94" s="12"/>
      <c r="B94" s="393"/>
      <c r="C94" s="232"/>
      <c r="D94" s="234" t="s">
        <v>136</v>
      </c>
      <c r="E94" s="235"/>
      <c r="F94" s="235"/>
      <c r="G94" s="235"/>
      <c r="H94" s="235"/>
      <c r="I94" s="235"/>
      <c r="J94" s="236"/>
      <c r="K94" s="393" t="s">
        <v>57</v>
      </c>
      <c r="L94" s="232"/>
      <c r="M94" s="232"/>
      <c r="N94" s="232"/>
      <c r="O94" s="233"/>
      <c r="P94" s="233"/>
    </row>
    <row r="95" spans="1:16" ht="12.75" customHeight="1">
      <c r="A95" s="12"/>
      <c r="B95" s="393"/>
      <c r="C95" s="232"/>
      <c r="D95" s="311" t="s">
        <v>154</v>
      </c>
      <c r="E95" s="521"/>
      <c r="F95" s="521"/>
      <c r="G95" s="521"/>
      <c r="H95" s="521"/>
      <c r="I95" s="521"/>
      <c r="J95" s="522"/>
      <c r="K95" s="232"/>
      <c r="L95" s="232"/>
      <c r="M95" s="232"/>
      <c r="N95" s="232"/>
      <c r="O95" s="233"/>
      <c r="P95" s="233"/>
    </row>
    <row r="96" spans="1:16" ht="12.75" customHeight="1">
      <c r="A96" s="12"/>
      <c r="B96" s="393"/>
      <c r="C96" s="232"/>
      <c r="D96" s="234" t="s">
        <v>137</v>
      </c>
      <c r="E96" s="318"/>
      <c r="F96" s="318"/>
      <c r="G96" s="318"/>
      <c r="H96" s="318"/>
      <c r="I96" s="318"/>
      <c r="J96" s="319"/>
      <c r="K96" s="393" t="s">
        <v>57</v>
      </c>
      <c r="L96" s="232"/>
      <c r="M96" s="232"/>
      <c r="N96" s="232"/>
      <c r="O96" s="233">
        <f>N43</f>
        <v>0</v>
      </c>
      <c r="P96" s="233"/>
    </row>
    <row r="97" spans="1:16" ht="12.75">
      <c r="A97" s="12">
        <v>1</v>
      </c>
      <c r="B97" s="393"/>
      <c r="C97" s="232"/>
      <c r="D97" s="311" t="s">
        <v>140</v>
      </c>
      <c r="E97" s="521"/>
      <c r="F97" s="521"/>
      <c r="G97" s="521"/>
      <c r="H97" s="521"/>
      <c r="I97" s="521"/>
      <c r="J97" s="522"/>
      <c r="K97" s="232"/>
      <c r="L97" s="232"/>
      <c r="M97" s="232"/>
      <c r="N97" s="232"/>
      <c r="O97" s="233"/>
      <c r="P97" s="233"/>
    </row>
    <row r="98" spans="1:16" ht="12.75" customHeight="1">
      <c r="A98" s="12"/>
      <c r="B98" s="393"/>
      <c r="C98" s="232"/>
      <c r="D98" s="234" t="s">
        <v>35</v>
      </c>
      <c r="E98" s="318"/>
      <c r="F98" s="318"/>
      <c r="G98" s="318"/>
      <c r="H98" s="318"/>
      <c r="I98" s="318"/>
      <c r="J98" s="319"/>
      <c r="K98" s="393" t="s">
        <v>57</v>
      </c>
      <c r="L98" s="232"/>
      <c r="M98" s="232"/>
      <c r="N98" s="232"/>
      <c r="O98" s="233">
        <f>O96</f>
        <v>0</v>
      </c>
      <c r="P98" s="233"/>
    </row>
    <row r="99" spans="1:16" ht="12.75">
      <c r="A99" s="12">
        <v>2</v>
      </c>
      <c r="B99" s="393"/>
      <c r="C99" s="232"/>
      <c r="D99" s="311" t="s">
        <v>149</v>
      </c>
      <c r="E99" s="521"/>
      <c r="F99" s="521"/>
      <c r="G99" s="521"/>
      <c r="H99" s="521"/>
      <c r="I99" s="521"/>
      <c r="J99" s="522"/>
      <c r="K99" s="232"/>
      <c r="L99" s="232"/>
      <c r="M99" s="232"/>
      <c r="N99" s="232"/>
      <c r="O99" s="233"/>
      <c r="P99" s="233"/>
    </row>
    <row r="100" spans="1:16" ht="12.75" customHeight="1">
      <c r="A100" s="12"/>
      <c r="B100" s="393"/>
      <c r="C100" s="232"/>
      <c r="D100" s="234" t="s">
        <v>138</v>
      </c>
      <c r="E100" s="235"/>
      <c r="F100" s="235"/>
      <c r="G100" s="235"/>
      <c r="H100" s="235"/>
      <c r="I100" s="235"/>
      <c r="J100" s="236"/>
      <c r="K100" s="393" t="s">
        <v>42</v>
      </c>
      <c r="L100" s="232"/>
      <c r="M100" s="232"/>
      <c r="N100" s="232"/>
      <c r="O100" s="525"/>
      <c r="P100" s="233"/>
    </row>
    <row r="101" spans="1:16" ht="12.75" customHeight="1">
      <c r="A101" s="12"/>
      <c r="B101" s="393"/>
      <c r="C101" s="232"/>
      <c r="D101" s="311" t="s">
        <v>238</v>
      </c>
      <c r="E101" s="521"/>
      <c r="F101" s="521"/>
      <c r="G101" s="521"/>
      <c r="H101" s="521"/>
      <c r="I101" s="521"/>
      <c r="J101" s="522"/>
      <c r="K101" s="527"/>
      <c r="L101" s="527"/>
      <c r="M101" s="232"/>
      <c r="N101" s="232"/>
      <c r="O101" s="525"/>
      <c r="P101" s="233"/>
    </row>
    <row r="102" spans="1:16" ht="12.75" customHeight="1">
      <c r="A102" s="12"/>
      <c r="B102" s="393"/>
      <c r="C102" s="232"/>
      <c r="D102" s="234" t="s">
        <v>239</v>
      </c>
      <c r="E102" s="318"/>
      <c r="F102" s="318"/>
      <c r="G102" s="318"/>
      <c r="H102" s="318"/>
      <c r="I102" s="318"/>
      <c r="J102" s="319"/>
      <c r="K102" s="347" t="s">
        <v>57</v>
      </c>
      <c r="L102" s="347"/>
      <c r="M102" s="232"/>
      <c r="N102" s="232"/>
      <c r="O102" s="321">
        <v>7000</v>
      </c>
      <c r="P102" s="321"/>
    </row>
    <row r="103" spans="1:16" ht="12.75" customHeight="1">
      <c r="A103" s="12">
        <v>1</v>
      </c>
      <c r="B103" s="393"/>
      <c r="C103" s="232"/>
      <c r="D103" s="311" t="s">
        <v>140</v>
      </c>
      <c r="E103" s="521"/>
      <c r="F103" s="521"/>
      <c r="G103" s="521"/>
      <c r="H103" s="521"/>
      <c r="I103" s="521"/>
      <c r="J103" s="522"/>
      <c r="K103" s="347"/>
      <c r="L103" s="347"/>
      <c r="M103" s="232"/>
      <c r="N103" s="232"/>
      <c r="O103" s="525"/>
      <c r="P103" s="233"/>
    </row>
    <row r="104" spans="1:16" ht="12.75" customHeight="1">
      <c r="A104" s="12"/>
      <c r="B104" s="289"/>
      <c r="C104" s="291"/>
      <c r="D104" s="234" t="s">
        <v>241</v>
      </c>
      <c r="E104" s="318"/>
      <c r="F104" s="318"/>
      <c r="G104" s="318"/>
      <c r="H104" s="318"/>
      <c r="I104" s="318"/>
      <c r="J104" s="319"/>
      <c r="K104" s="347" t="s">
        <v>57</v>
      </c>
      <c r="L104" s="347"/>
      <c r="M104" s="232"/>
      <c r="N104" s="232"/>
      <c r="O104" s="525"/>
      <c r="P104" s="233"/>
    </row>
    <row r="105" spans="1:16" ht="14.25" customHeight="1">
      <c r="A105" s="12"/>
      <c r="B105" s="289"/>
      <c r="C105" s="291"/>
      <c r="D105" s="234" t="s">
        <v>246</v>
      </c>
      <c r="E105" s="318"/>
      <c r="F105" s="318"/>
      <c r="G105" s="318"/>
      <c r="H105" s="318"/>
      <c r="I105" s="318"/>
      <c r="J105" s="319"/>
      <c r="K105" s="347" t="s">
        <v>57</v>
      </c>
      <c r="L105" s="347"/>
      <c r="M105" s="232"/>
      <c r="N105" s="232"/>
      <c r="O105" s="321">
        <v>7000</v>
      </c>
      <c r="P105" s="321"/>
    </row>
    <row r="106" spans="1:16" ht="12.75" customHeight="1">
      <c r="A106" s="12">
        <v>2</v>
      </c>
      <c r="B106" s="393"/>
      <c r="C106" s="232"/>
      <c r="D106" s="311" t="s">
        <v>243</v>
      </c>
      <c r="E106" s="521"/>
      <c r="F106" s="521"/>
      <c r="G106" s="521"/>
      <c r="H106" s="521"/>
      <c r="I106" s="521"/>
      <c r="J106" s="522"/>
      <c r="K106" s="347"/>
      <c r="L106" s="347"/>
      <c r="M106" s="232"/>
      <c r="N106" s="232"/>
      <c r="O106" s="525"/>
      <c r="P106" s="233"/>
    </row>
    <row r="107" spans="1:16" ht="26.25" customHeight="1">
      <c r="A107" s="12"/>
      <c r="B107" s="393"/>
      <c r="C107" s="232"/>
      <c r="D107" s="234" t="s">
        <v>240</v>
      </c>
      <c r="E107" s="318"/>
      <c r="F107" s="318"/>
      <c r="G107" s="318"/>
      <c r="H107" s="318"/>
      <c r="I107" s="318"/>
      <c r="J107" s="319"/>
      <c r="K107" s="347" t="s">
        <v>57</v>
      </c>
      <c r="L107" s="347"/>
      <c r="M107" s="232"/>
      <c r="N107" s="232"/>
      <c r="O107" s="525"/>
      <c r="P107" s="233"/>
    </row>
    <row r="108" spans="1:16" ht="12.75" customHeight="1">
      <c r="A108" s="12">
        <v>3</v>
      </c>
      <c r="B108" s="289"/>
      <c r="C108" s="291"/>
      <c r="D108" s="307" t="s">
        <v>244</v>
      </c>
      <c r="E108" s="474"/>
      <c r="F108" s="474"/>
      <c r="G108" s="474"/>
      <c r="H108" s="474"/>
      <c r="I108" s="474"/>
      <c r="J108" s="475"/>
      <c r="K108" s="249"/>
      <c r="L108" s="349"/>
      <c r="M108" s="232"/>
      <c r="N108" s="232"/>
      <c r="O108" s="525"/>
      <c r="P108" s="233"/>
    </row>
    <row r="109" spans="1:16" ht="18" customHeight="1">
      <c r="A109" s="12"/>
      <c r="B109" s="461"/>
      <c r="C109" s="275"/>
      <c r="D109" s="461" t="s">
        <v>247</v>
      </c>
      <c r="E109" s="461"/>
      <c r="F109" s="461"/>
      <c r="G109" s="461"/>
      <c r="H109" s="461"/>
      <c r="I109" s="461"/>
      <c r="J109" s="461"/>
      <c r="K109" s="347" t="s">
        <v>42</v>
      </c>
      <c r="L109" s="347"/>
      <c r="M109" s="232"/>
      <c r="N109" s="232"/>
      <c r="O109" s="525">
        <v>1</v>
      </c>
      <c r="P109" s="233"/>
    </row>
    <row r="110" spans="1:16" ht="18" customHeight="1">
      <c r="A110" s="10"/>
      <c r="B110" s="43"/>
      <c r="C110" s="42"/>
      <c r="D110" s="43"/>
      <c r="E110" s="43"/>
      <c r="F110" s="43"/>
      <c r="G110" s="43"/>
      <c r="H110" s="43"/>
      <c r="I110" s="43"/>
      <c r="J110" s="43"/>
      <c r="K110" s="41"/>
      <c r="L110" s="41"/>
      <c r="M110" s="34"/>
      <c r="N110" s="34"/>
      <c r="O110" s="44"/>
      <c r="P110" s="32"/>
    </row>
    <row r="111" spans="1:10" ht="15.75" thickBot="1">
      <c r="A111" s="3" t="s">
        <v>98</v>
      </c>
      <c r="J111" s="19" t="s">
        <v>97</v>
      </c>
    </row>
    <row r="112" spans="1:16" ht="37.5" customHeight="1">
      <c r="A112" s="505" t="s">
        <v>14</v>
      </c>
      <c r="B112" s="509" t="s">
        <v>15</v>
      </c>
      <c r="C112" s="510"/>
      <c r="D112" s="511"/>
      <c r="E112" s="515" t="s">
        <v>2</v>
      </c>
      <c r="F112" s="507" t="s">
        <v>176</v>
      </c>
      <c r="G112" s="508"/>
      <c r="H112" s="508"/>
      <c r="I112" s="507" t="s">
        <v>177</v>
      </c>
      <c r="J112" s="508"/>
      <c r="K112" s="508"/>
      <c r="L112" s="507" t="s">
        <v>178</v>
      </c>
      <c r="M112" s="508"/>
      <c r="N112" s="508"/>
      <c r="O112" s="509" t="s">
        <v>179</v>
      </c>
      <c r="P112" s="518"/>
    </row>
    <row r="113" spans="1:16" ht="24.75" thickBot="1">
      <c r="A113" s="506"/>
      <c r="B113" s="512"/>
      <c r="C113" s="513"/>
      <c r="D113" s="514"/>
      <c r="E113" s="516"/>
      <c r="F113" s="29" t="s">
        <v>5</v>
      </c>
      <c r="G113" s="29" t="s">
        <v>6</v>
      </c>
      <c r="H113" s="29" t="s">
        <v>7</v>
      </c>
      <c r="I113" s="29" t="s">
        <v>5</v>
      </c>
      <c r="J113" s="29" t="s">
        <v>6</v>
      </c>
      <c r="K113" s="29" t="s">
        <v>7</v>
      </c>
      <c r="L113" s="29" t="s">
        <v>5</v>
      </c>
      <c r="M113" s="29" t="s">
        <v>6</v>
      </c>
      <c r="N113" s="29" t="s">
        <v>7</v>
      </c>
      <c r="O113" s="512"/>
      <c r="P113" s="519"/>
    </row>
    <row r="114" spans="1:16" ht="12.75">
      <c r="A114" s="18">
        <v>1</v>
      </c>
      <c r="B114" s="260">
        <v>2</v>
      </c>
      <c r="C114" s="260"/>
      <c r="D114" s="260"/>
      <c r="E114" s="18">
        <v>3</v>
      </c>
      <c r="F114" s="18">
        <v>4</v>
      </c>
      <c r="G114" s="18">
        <v>5</v>
      </c>
      <c r="H114" s="18">
        <v>6</v>
      </c>
      <c r="I114" s="18">
        <v>7</v>
      </c>
      <c r="J114" s="18">
        <v>8</v>
      </c>
      <c r="K114" s="18">
        <v>9</v>
      </c>
      <c r="L114" s="18">
        <v>10</v>
      </c>
      <c r="M114" s="18">
        <v>11</v>
      </c>
      <c r="N114" s="18">
        <v>12</v>
      </c>
      <c r="O114" s="293">
        <v>13</v>
      </c>
      <c r="P114" s="295"/>
    </row>
    <row r="115" spans="1:16" ht="12.75">
      <c r="A115" s="12"/>
      <c r="B115" s="393" t="s">
        <v>10</v>
      </c>
      <c r="C115" s="232"/>
      <c r="D115" s="23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296"/>
      <c r="P115" s="291"/>
    </row>
    <row r="116" spans="1:16" ht="12.75">
      <c r="A116" s="12"/>
      <c r="B116" s="393" t="s">
        <v>16</v>
      </c>
      <c r="C116" s="232"/>
      <c r="D116" s="23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296"/>
      <c r="P116" s="291"/>
    </row>
    <row r="117" spans="1:16" ht="12.75">
      <c r="A117" s="12"/>
      <c r="B117" s="517" t="s">
        <v>17</v>
      </c>
      <c r="C117" s="517"/>
      <c r="D117" s="517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296"/>
      <c r="P117" s="291"/>
    </row>
    <row r="118" spans="1:16" ht="12.75">
      <c r="A118" s="12"/>
      <c r="B118" s="517" t="s">
        <v>180</v>
      </c>
      <c r="C118" s="517"/>
      <c r="D118" s="517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296"/>
      <c r="P118" s="291"/>
    </row>
    <row r="119" spans="1:16" ht="12.75">
      <c r="A119" s="12"/>
      <c r="B119" s="393" t="s">
        <v>8</v>
      </c>
      <c r="C119" s="232"/>
      <c r="D119" s="23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296"/>
      <c r="P119" s="291"/>
    </row>
    <row r="120" spans="1:16" ht="12.75">
      <c r="A120" s="12"/>
      <c r="B120" s="393" t="s">
        <v>18</v>
      </c>
      <c r="C120" s="232"/>
      <c r="D120" s="23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296"/>
      <c r="P120" s="291"/>
    </row>
    <row r="121" spans="1:16" ht="12.75">
      <c r="A121" s="12"/>
      <c r="B121" s="393" t="s">
        <v>8</v>
      </c>
      <c r="C121" s="232"/>
      <c r="D121" s="23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296"/>
      <c r="P121" s="291"/>
    </row>
    <row r="122" spans="1:16" ht="12.75">
      <c r="A122" s="12"/>
      <c r="B122" s="393" t="s">
        <v>9</v>
      </c>
      <c r="C122" s="232"/>
      <c r="D122" s="23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296"/>
      <c r="P122" s="291"/>
    </row>
    <row r="124" ht="12.75">
      <c r="A124" t="s">
        <v>101</v>
      </c>
    </row>
    <row r="125" ht="12.75">
      <c r="A125" t="s">
        <v>99</v>
      </c>
    </row>
    <row r="126" ht="12.75">
      <c r="A126" t="s">
        <v>100</v>
      </c>
    </row>
    <row r="131" spans="2:9" ht="15">
      <c r="B131" s="3" t="s">
        <v>103</v>
      </c>
      <c r="C131" s="3"/>
      <c r="D131" s="3"/>
      <c r="E131" s="3"/>
      <c r="F131" s="3"/>
      <c r="G131" s="3"/>
      <c r="H131" s="3"/>
      <c r="I131" s="3" t="s">
        <v>102</v>
      </c>
    </row>
    <row r="132" spans="2:9" ht="15">
      <c r="B132" s="3"/>
      <c r="C132" s="3"/>
      <c r="D132" s="3"/>
      <c r="E132" s="3"/>
      <c r="F132" s="3"/>
      <c r="G132" s="3"/>
      <c r="H132" s="3"/>
      <c r="I132" s="3"/>
    </row>
    <row r="133" spans="2:9" ht="15">
      <c r="B133" s="3"/>
      <c r="C133" s="3"/>
      <c r="D133" s="3"/>
      <c r="E133" s="3"/>
      <c r="F133" s="3"/>
      <c r="G133" s="3"/>
      <c r="H133" s="3"/>
      <c r="I133" s="3"/>
    </row>
    <row r="136" spans="2:10" ht="15">
      <c r="B136" s="3" t="s">
        <v>19</v>
      </c>
      <c r="C136" s="3"/>
      <c r="D136" s="3"/>
      <c r="E136" s="3"/>
      <c r="F136" s="3"/>
      <c r="G136" s="3"/>
      <c r="H136" s="3"/>
      <c r="I136" s="3" t="s">
        <v>104</v>
      </c>
      <c r="J136" s="3"/>
    </row>
    <row r="137" spans="2:10" ht="15">
      <c r="B137" s="3" t="s">
        <v>53</v>
      </c>
      <c r="C137" s="3"/>
      <c r="D137" s="3"/>
      <c r="E137" s="3"/>
      <c r="F137" s="3"/>
      <c r="G137" s="3"/>
      <c r="H137" s="3"/>
      <c r="I137" s="3"/>
      <c r="J137" s="3"/>
    </row>
  </sheetData>
  <sheetProtection/>
  <mergeCells count="361">
    <mergeCell ref="O107:P107"/>
    <mergeCell ref="O108:P108"/>
    <mergeCell ref="O109:P109"/>
    <mergeCell ref="M107:N107"/>
    <mergeCell ref="M108:N108"/>
    <mergeCell ref="M109:N109"/>
    <mergeCell ref="O101:P101"/>
    <mergeCell ref="O102:P102"/>
    <mergeCell ref="O103:P103"/>
    <mergeCell ref="O104:P104"/>
    <mergeCell ref="O105:P105"/>
    <mergeCell ref="O106:P106"/>
    <mergeCell ref="B109:C109"/>
    <mergeCell ref="D109:J109"/>
    <mergeCell ref="K109:L109"/>
    <mergeCell ref="M101:N101"/>
    <mergeCell ref="M102:N102"/>
    <mergeCell ref="M103:N103"/>
    <mergeCell ref="M104:N104"/>
    <mergeCell ref="M105:N105"/>
    <mergeCell ref="M106:N106"/>
    <mergeCell ref="B107:C107"/>
    <mergeCell ref="D107:J107"/>
    <mergeCell ref="K107:L107"/>
    <mergeCell ref="B108:C108"/>
    <mergeCell ref="D108:J108"/>
    <mergeCell ref="K108:L108"/>
    <mergeCell ref="B106:C106"/>
    <mergeCell ref="D106:J106"/>
    <mergeCell ref="K106:L106"/>
    <mergeCell ref="D103:J103"/>
    <mergeCell ref="K103:L103"/>
    <mergeCell ref="B104:C104"/>
    <mergeCell ref="D104:J104"/>
    <mergeCell ref="K104:L104"/>
    <mergeCell ref="B105:C105"/>
    <mergeCell ref="D105:J105"/>
    <mergeCell ref="K105:L105"/>
    <mergeCell ref="D44:I44"/>
    <mergeCell ref="J44:K44"/>
    <mergeCell ref="L44:M44"/>
    <mergeCell ref="N44:O44"/>
    <mergeCell ref="B101:C101"/>
    <mergeCell ref="D101:J101"/>
    <mergeCell ref="K101:L101"/>
    <mergeCell ref="B93:C93"/>
    <mergeCell ref="D93:J93"/>
    <mergeCell ref="K93:L93"/>
    <mergeCell ref="M93:N93"/>
    <mergeCell ref="O93:P93"/>
    <mergeCell ref="B91:C91"/>
    <mergeCell ref="D91:J91"/>
    <mergeCell ref="K91:L91"/>
    <mergeCell ref="M91:N91"/>
    <mergeCell ref="O91:P91"/>
    <mergeCell ref="B92:C92"/>
    <mergeCell ref="D92:J92"/>
    <mergeCell ref="K92:L92"/>
    <mergeCell ref="M92:N92"/>
    <mergeCell ref="O92:P92"/>
    <mergeCell ref="B89:C89"/>
    <mergeCell ref="D89:J89"/>
    <mergeCell ref="K89:L89"/>
    <mergeCell ref="M89:N89"/>
    <mergeCell ref="O89:P89"/>
    <mergeCell ref="B90:C90"/>
    <mergeCell ref="D90:J90"/>
    <mergeCell ref="K90:L90"/>
    <mergeCell ref="M90:N90"/>
    <mergeCell ref="O90:P90"/>
    <mergeCell ref="L43:M43"/>
    <mergeCell ref="N43:O43"/>
    <mergeCell ref="D45:I45"/>
    <mergeCell ref="J45:K45"/>
    <mergeCell ref="L45:M45"/>
    <mergeCell ref="N45:O45"/>
    <mergeCell ref="D43:I43"/>
    <mergeCell ref="J43:K43"/>
    <mergeCell ref="J41:K41"/>
    <mergeCell ref="L41:M41"/>
    <mergeCell ref="N41:O41"/>
    <mergeCell ref="D42:I42"/>
    <mergeCell ref="J42:K42"/>
    <mergeCell ref="L42:M42"/>
    <mergeCell ref="N42:O42"/>
    <mergeCell ref="L39:M39"/>
    <mergeCell ref="J39:K39"/>
    <mergeCell ref="D39:I39"/>
    <mergeCell ref="D40:I40"/>
    <mergeCell ref="J40:K40"/>
    <mergeCell ref="L40:M40"/>
    <mergeCell ref="B98:C98"/>
    <mergeCell ref="D98:J98"/>
    <mergeCell ref="K98:L98"/>
    <mergeCell ref="M98:N98"/>
    <mergeCell ref="O98:P98"/>
    <mergeCell ref="B99:C99"/>
    <mergeCell ref="D99:J99"/>
    <mergeCell ref="K99:L99"/>
    <mergeCell ref="M99:N99"/>
    <mergeCell ref="O99:P99"/>
    <mergeCell ref="B96:C96"/>
    <mergeCell ref="D96:J96"/>
    <mergeCell ref="K96:L96"/>
    <mergeCell ref="M96:N96"/>
    <mergeCell ref="O96:P96"/>
    <mergeCell ref="B97:C97"/>
    <mergeCell ref="D97:J97"/>
    <mergeCell ref="K97:L97"/>
    <mergeCell ref="M97:N97"/>
    <mergeCell ref="O97:P97"/>
    <mergeCell ref="B94:C94"/>
    <mergeCell ref="D94:J94"/>
    <mergeCell ref="K94:L94"/>
    <mergeCell ref="M94:N94"/>
    <mergeCell ref="O94:P94"/>
    <mergeCell ref="B95:C95"/>
    <mergeCell ref="D95:J95"/>
    <mergeCell ref="K95:L95"/>
    <mergeCell ref="M95:N95"/>
    <mergeCell ref="O95:P95"/>
    <mergeCell ref="B81:C81"/>
    <mergeCell ref="D81:J81"/>
    <mergeCell ref="K81:L81"/>
    <mergeCell ref="M81:N81"/>
    <mergeCell ref="O81:P81"/>
    <mergeCell ref="B82:C82"/>
    <mergeCell ref="D82:J82"/>
    <mergeCell ref="K82:L82"/>
    <mergeCell ref="M82:N82"/>
    <mergeCell ref="O82:P82"/>
    <mergeCell ref="B79:C79"/>
    <mergeCell ref="D79:J79"/>
    <mergeCell ref="K79:L79"/>
    <mergeCell ref="M79:N79"/>
    <mergeCell ref="O79:P79"/>
    <mergeCell ref="B80:C80"/>
    <mergeCell ref="D80:J80"/>
    <mergeCell ref="K80:L80"/>
    <mergeCell ref="M80:N80"/>
    <mergeCell ref="O80:P80"/>
    <mergeCell ref="B77:C77"/>
    <mergeCell ref="D77:J77"/>
    <mergeCell ref="K77:L77"/>
    <mergeCell ref="M77:N77"/>
    <mergeCell ref="O77:P77"/>
    <mergeCell ref="B78:C78"/>
    <mergeCell ref="D78:J78"/>
    <mergeCell ref="K78:L78"/>
    <mergeCell ref="M78:N78"/>
    <mergeCell ref="O78:P78"/>
    <mergeCell ref="B75:C75"/>
    <mergeCell ref="D75:J75"/>
    <mergeCell ref="K75:L75"/>
    <mergeCell ref="M75:N75"/>
    <mergeCell ref="O75:P75"/>
    <mergeCell ref="B76:C76"/>
    <mergeCell ref="D76:J76"/>
    <mergeCell ref="K76:L76"/>
    <mergeCell ref="M76:N76"/>
    <mergeCell ref="O76:P76"/>
    <mergeCell ref="B73:C73"/>
    <mergeCell ref="D73:J73"/>
    <mergeCell ref="K73:L73"/>
    <mergeCell ref="M73:N73"/>
    <mergeCell ref="O73:P73"/>
    <mergeCell ref="B74:C74"/>
    <mergeCell ref="D74:J74"/>
    <mergeCell ref="K74:L74"/>
    <mergeCell ref="M74:N74"/>
    <mergeCell ref="O74:P74"/>
    <mergeCell ref="B71:C71"/>
    <mergeCell ref="D71:J71"/>
    <mergeCell ref="K71:L71"/>
    <mergeCell ref="M71:N71"/>
    <mergeCell ref="O71:P71"/>
    <mergeCell ref="B72:C72"/>
    <mergeCell ref="D72:J72"/>
    <mergeCell ref="K72:L72"/>
    <mergeCell ref="M72:N72"/>
    <mergeCell ref="O72:P72"/>
    <mergeCell ref="B69:C69"/>
    <mergeCell ref="D69:J69"/>
    <mergeCell ref="K69:L69"/>
    <mergeCell ref="M69:N69"/>
    <mergeCell ref="O69:P69"/>
    <mergeCell ref="B70:C70"/>
    <mergeCell ref="D70:J70"/>
    <mergeCell ref="K70:L70"/>
    <mergeCell ref="M70:N70"/>
    <mergeCell ref="O70:P70"/>
    <mergeCell ref="B67:C67"/>
    <mergeCell ref="D67:J67"/>
    <mergeCell ref="K67:L67"/>
    <mergeCell ref="M67:N67"/>
    <mergeCell ref="O67:P67"/>
    <mergeCell ref="B68:C68"/>
    <mergeCell ref="D68:J68"/>
    <mergeCell ref="K68:L68"/>
    <mergeCell ref="M68:N68"/>
    <mergeCell ref="O68:P68"/>
    <mergeCell ref="B65:C65"/>
    <mergeCell ref="D65:J65"/>
    <mergeCell ref="K65:L65"/>
    <mergeCell ref="M65:N65"/>
    <mergeCell ref="O65:P65"/>
    <mergeCell ref="B66:C66"/>
    <mergeCell ref="D66:J66"/>
    <mergeCell ref="K66:L66"/>
    <mergeCell ref="M66:N66"/>
    <mergeCell ref="O66:P66"/>
    <mergeCell ref="B63:C63"/>
    <mergeCell ref="D63:J63"/>
    <mergeCell ref="K63:L63"/>
    <mergeCell ref="M63:N63"/>
    <mergeCell ref="O63:P63"/>
    <mergeCell ref="B64:C64"/>
    <mergeCell ref="D64:J64"/>
    <mergeCell ref="K64:L64"/>
    <mergeCell ref="M64:N64"/>
    <mergeCell ref="O64:P64"/>
    <mergeCell ref="B61:C61"/>
    <mergeCell ref="D61:J61"/>
    <mergeCell ref="K61:L61"/>
    <mergeCell ref="M61:N61"/>
    <mergeCell ref="O61:P61"/>
    <mergeCell ref="B62:C62"/>
    <mergeCell ref="D62:J62"/>
    <mergeCell ref="K62:L62"/>
    <mergeCell ref="M62:N62"/>
    <mergeCell ref="O62:P62"/>
    <mergeCell ref="B59:C59"/>
    <mergeCell ref="D59:J59"/>
    <mergeCell ref="K59:L59"/>
    <mergeCell ref="M59:N59"/>
    <mergeCell ref="O59:P59"/>
    <mergeCell ref="B60:C60"/>
    <mergeCell ref="D60:J60"/>
    <mergeCell ref="K60:L60"/>
    <mergeCell ref="M60:N60"/>
    <mergeCell ref="O60:P60"/>
    <mergeCell ref="O120:P120"/>
    <mergeCell ref="O121:P121"/>
    <mergeCell ref="O122:P122"/>
    <mergeCell ref="O114:P114"/>
    <mergeCell ref="O115:P115"/>
    <mergeCell ref="O116:P116"/>
    <mergeCell ref="O117:P117"/>
    <mergeCell ref="O118:P118"/>
    <mergeCell ref="O119:P119"/>
    <mergeCell ref="B120:D120"/>
    <mergeCell ref="B121:D121"/>
    <mergeCell ref="B122:D122"/>
    <mergeCell ref="B114:D114"/>
    <mergeCell ref="B115:D115"/>
    <mergeCell ref="B116:D116"/>
    <mergeCell ref="B117:D117"/>
    <mergeCell ref="B118:D118"/>
    <mergeCell ref="B119:D119"/>
    <mergeCell ref="A112:A113"/>
    <mergeCell ref="F112:H112"/>
    <mergeCell ref="I112:K112"/>
    <mergeCell ref="L112:N112"/>
    <mergeCell ref="B112:D113"/>
    <mergeCell ref="E112:E113"/>
    <mergeCell ref="O112:P113"/>
    <mergeCell ref="B100:C100"/>
    <mergeCell ref="D100:J100"/>
    <mergeCell ref="K100:L100"/>
    <mergeCell ref="M100:N100"/>
    <mergeCell ref="O100:P100"/>
    <mergeCell ref="B102:C102"/>
    <mergeCell ref="D102:J102"/>
    <mergeCell ref="K102:L102"/>
    <mergeCell ref="B103:C103"/>
    <mergeCell ref="B57:C57"/>
    <mergeCell ref="D57:J57"/>
    <mergeCell ref="K57:L57"/>
    <mergeCell ref="M57:N57"/>
    <mergeCell ref="O57:P57"/>
    <mergeCell ref="B58:C58"/>
    <mergeCell ref="D58:J58"/>
    <mergeCell ref="K58:L58"/>
    <mergeCell ref="M58:N58"/>
    <mergeCell ref="O58:P58"/>
    <mergeCell ref="A52:E52"/>
    <mergeCell ref="F52:G52"/>
    <mergeCell ref="H52:J52"/>
    <mergeCell ref="K52:M52"/>
    <mergeCell ref="N52:P52"/>
    <mergeCell ref="A53:E53"/>
    <mergeCell ref="F53:G53"/>
    <mergeCell ref="H53:J53"/>
    <mergeCell ref="K53:M53"/>
    <mergeCell ref="A50:E50"/>
    <mergeCell ref="F50:G50"/>
    <mergeCell ref="H50:J50"/>
    <mergeCell ref="K50:M50"/>
    <mergeCell ref="N50:P50"/>
    <mergeCell ref="A51:E51"/>
    <mergeCell ref="F51:G51"/>
    <mergeCell ref="H51:J51"/>
    <mergeCell ref="K51:M51"/>
    <mergeCell ref="N40:O40"/>
    <mergeCell ref="D41:I41"/>
    <mergeCell ref="O83:P83"/>
    <mergeCell ref="N51:P51"/>
    <mergeCell ref="A49:E49"/>
    <mergeCell ref="F49:G49"/>
    <mergeCell ref="H49:J49"/>
    <mergeCell ref="K49:M49"/>
    <mergeCell ref="N49:P49"/>
    <mergeCell ref="N53:P53"/>
    <mergeCell ref="B84:C84"/>
    <mergeCell ref="D84:J84"/>
    <mergeCell ref="K84:L84"/>
    <mergeCell ref="M84:N84"/>
    <mergeCell ref="O84:P84"/>
    <mergeCell ref="N39:O39"/>
    <mergeCell ref="B83:C83"/>
    <mergeCell ref="D83:J83"/>
    <mergeCell ref="K83:L83"/>
    <mergeCell ref="M83:N83"/>
    <mergeCell ref="K85:L85"/>
    <mergeCell ref="M85:N85"/>
    <mergeCell ref="O85:P85"/>
    <mergeCell ref="B86:C86"/>
    <mergeCell ref="D86:J86"/>
    <mergeCell ref="K86:L86"/>
    <mergeCell ref="M86:N86"/>
    <mergeCell ref="O86:P86"/>
    <mergeCell ref="B25:P25"/>
    <mergeCell ref="K87:L87"/>
    <mergeCell ref="M87:N87"/>
    <mergeCell ref="O87:P87"/>
    <mergeCell ref="D34:K34"/>
    <mergeCell ref="L34:M34"/>
    <mergeCell ref="N34:O34"/>
    <mergeCell ref="D35:K35"/>
    <mergeCell ref="B85:C85"/>
    <mergeCell ref="D85:J85"/>
    <mergeCell ref="D87:J87"/>
    <mergeCell ref="A8:O8"/>
    <mergeCell ref="A9:O9"/>
    <mergeCell ref="E11:L11"/>
    <mergeCell ref="E14:L14"/>
    <mergeCell ref="A20:O20"/>
    <mergeCell ref="L35:M35"/>
    <mergeCell ref="N35:O35"/>
    <mergeCell ref="B23:P23"/>
    <mergeCell ref="B24:P24"/>
    <mergeCell ref="B28:P28"/>
    <mergeCell ref="G17:O17"/>
    <mergeCell ref="B88:C88"/>
    <mergeCell ref="D88:J88"/>
    <mergeCell ref="K88:L88"/>
    <mergeCell ref="M88:N88"/>
    <mergeCell ref="O88:P88"/>
    <mergeCell ref="B26:P26"/>
    <mergeCell ref="B27:P27"/>
    <mergeCell ref="B87:C87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37"/>
  <sheetViews>
    <sheetView zoomScalePageLayoutView="0" workbookViewId="0" topLeftCell="A10">
      <selection activeCell="A61" sqref="A61:IV61"/>
    </sheetView>
  </sheetViews>
  <sheetFormatPr defaultColWidth="9.140625" defaultRowHeight="12.75"/>
  <cols>
    <col min="1" max="1" width="5.57421875" style="0" customWidth="1"/>
    <col min="4" max="4" width="11.140625" style="0" customWidth="1"/>
    <col min="11" max="11" width="13.140625" style="0" customWidth="1"/>
    <col min="17" max="17" width="19.7109375" style="0" customWidth="1"/>
  </cols>
  <sheetData>
    <row r="1" spans="1:17" ht="15">
      <c r="A1" s="2"/>
      <c r="B1" s="2"/>
      <c r="C1" s="2"/>
      <c r="D1" s="2"/>
      <c r="E1" s="2"/>
      <c r="F1" s="2"/>
      <c r="G1" s="2"/>
      <c r="H1" s="2"/>
      <c r="I1" s="3"/>
      <c r="J1" s="3"/>
      <c r="K1" s="46" t="s">
        <v>20</v>
      </c>
      <c r="L1" s="46"/>
      <c r="M1" s="46"/>
      <c r="N1" s="46"/>
      <c r="O1" s="46"/>
      <c r="P1" s="46"/>
      <c r="Q1" s="35"/>
    </row>
    <row r="2" spans="1:17" ht="15">
      <c r="A2" s="2"/>
      <c r="B2" s="2"/>
      <c r="C2" s="2"/>
      <c r="D2" s="2"/>
      <c r="E2" s="2"/>
      <c r="F2" s="2"/>
      <c r="G2" s="2"/>
      <c r="H2" s="2"/>
      <c r="I2" s="3"/>
      <c r="J2" s="3"/>
      <c r="K2" s="46" t="s">
        <v>307</v>
      </c>
      <c r="L2" s="46"/>
      <c r="M2" s="46"/>
      <c r="N2" s="46"/>
      <c r="O2" s="46"/>
      <c r="P2" s="46"/>
      <c r="Q2" s="35"/>
    </row>
    <row r="3" spans="1:17" ht="15">
      <c r="A3" s="2"/>
      <c r="B3" s="2"/>
      <c r="C3" s="2"/>
      <c r="D3" s="2"/>
      <c r="E3" s="2"/>
      <c r="F3" s="2"/>
      <c r="G3" s="2"/>
      <c r="H3" s="2"/>
      <c r="I3" s="3"/>
      <c r="J3" s="3"/>
      <c r="K3" s="46" t="s">
        <v>21</v>
      </c>
      <c r="L3" s="46"/>
      <c r="M3" s="46"/>
      <c r="N3" s="46"/>
      <c r="O3" s="46"/>
      <c r="P3" s="46"/>
      <c r="Q3" s="35"/>
    </row>
    <row r="4" spans="1:17" ht="15">
      <c r="A4" s="2"/>
      <c r="B4" s="2"/>
      <c r="C4" s="2"/>
      <c r="D4" s="2"/>
      <c r="E4" s="2"/>
      <c r="F4" s="2"/>
      <c r="G4" s="2"/>
      <c r="H4" s="2"/>
      <c r="I4" s="3"/>
      <c r="J4" s="3"/>
      <c r="K4" s="46"/>
      <c r="L4" s="46"/>
      <c r="M4" s="46"/>
      <c r="N4" s="46"/>
      <c r="O4" s="46"/>
      <c r="P4" s="46"/>
      <c r="Q4" s="35"/>
    </row>
    <row r="5" spans="1:17" ht="15">
      <c r="A5" s="2"/>
      <c r="B5" s="2"/>
      <c r="C5" s="2"/>
      <c r="D5" s="2"/>
      <c r="E5" s="2"/>
      <c r="F5" s="2"/>
      <c r="G5" s="2"/>
      <c r="H5" s="2"/>
      <c r="I5" s="3"/>
      <c r="J5" s="3"/>
      <c r="K5" s="46" t="s">
        <v>308</v>
      </c>
      <c r="L5" s="46"/>
      <c r="M5" s="46"/>
      <c r="N5" s="46"/>
      <c r="O5" s="46"/>
      <c r="P5" s="46"/>
      <c r="Q5" s="35"/>
    </row>
    <row r="6" spans="1:17" ht="15">
      <c r="A6" s="3"/>
      <c r="B6" s="3"/>
      <c r="C6" s="3"/>
      <c r="D6" s="4"/>
      <c r="E6" s="3"/>
      <c r="F6" s="3"/>
      <c r="G6" s="3"/>
      <c r="H6" s="3"/>
      <c r="I6" s="3"/>
      <c r="J6" s="3"/>
      <c r="K6" s="46" t="s">
        <v>22</v>
      </c>
      <c r="L6" s="46"/>
      <c r="M6" s="46"/>
      <c r="N6" s="46"/>
      <c r="O6" s="46"/>
      <c r="P6" s="46"/>
      <c r="Q6" s="35"/>
    </row>
    <row r="7" spans="1:15" ht="15">
      <c r="A7" s="5"/>
      <c r="B7" s="5"/>
      <c r="C7" s="5"/>
      <c r="D7" s="4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8">
      <c r="A8" s="328" t="s">
        <v>23</v>
      </c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</row>
    <row r="9" spans="1:15" ht="18">
      <c r="A9" s="328" t="s">
        <v>257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</row>
    <row r="10" spans="1:15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5.75">
      <c r="A11" s="6" t="s">
        <v>0</v>
      </c>
      <c r="B11" s="6"/>
      <c r="C11" s="6"/>
      <c r="D11" s="61" t="s">
        <v>286</v>
      </c>
      <c r="E11" s="329" t="s">
        <v>46</v>
      </c>
      <c r="F11" s="329"/>
      <c r="G11" s="329"/>
      <c r="H11" s="329"/>
      <c r="I11" s="329"/>
      <c r="J11" s="329"/>
      <c r="K11" s="329"/>
      <c r="L11" s="329"/>
      <c r="M11" s="13"/>
      <c r="N11" s="13"/>
      <c r="O11" s="13"/>
    </row>
    <row r="12" spans="1:15" ht="15">
      <c r="A12" s="6" t="s">
        <v>49</v>
      </c>
      <c r="B12" s="6"/>
      <c r="C12" s="6"/>
      <c r="D12" s="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5">
      <c r="A13" s="6"/>
      <c r="B13" s="6"/>
      <c r="C13" s="6"/>
      <c r="D13" s="4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5.75">
      <c r="A14" s="14" t="s">
        <v>48</v>
      </c>
      <c r="B14" s="14"/>
      <c r="C14" s="14"/>
      <c r="D14" s="61" t="s">
        <v>287</v>
      </c>
      <c r="E14" s="329" t="s">
        <v>47</v>
      </c>
      <c r="F14" s="329"/>
      <c r="G14" s="329"/>
      <c r="H14" s="329"/>
      <c r="I14" s="329"/>
      <c r="J14" s="329"/>
      <c r="K14" s="329"/>
      <c r="L14" s="329"/>
      <c r="M14" s="13"/>
      <c r="N14" s="13"/>
      <c r="O14" s="13"/>
    </row>
    <row r="15" spans="1:15" ht="15">
      <c r="A15" s="6" t="s">
        <v>50</v>
      </c>
      <c r="B15" s="6"/>
      <c r="C15" s="6"/>
      <c r="D15" s="4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5">
      <c r="A16" s="6"/>
      <c r="B16" s="6"/>
      <c r="C16" s="6"/>
      <c r="D16" s="4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.75">
      <c r="A17" s="6" t="s">
        <v>24</v>
      </c>
      <c r="B17" s="6"/>
      <c r="C17" s="6"/>
      <c r="D17" s="15" t="s">
        <v>69</v>
      </c>
      <c r="E17" s="15" t="s">
        <v>230</v>
      </c>
      <c r="F17" s="15"/>
      <c r="G17" s="329" t="s">
        <v>72</v>
      </c>
      <c r="H17" s="329"/>
      <c r="I17" s="329"/>
      <c r="J17" s="329"/>
      <c r="K17" s="329"/>
      <c r="L17" s="329"/>
      <c r="M17" s="329"/>
      <c r="N17" s="16"/>
      <c r="O17" s="16"/>
    </row>
    <row r="18" spans="1:15" ht="15">
      <c r="A18" s="6" t="s">
        <v>51</v>
      </c>
      <c r="B18" s="6"/>
      <c r="C18" s="6"/>
      <c r="D18" s="4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29.25" customHeight="1">
      <c r="A20" s="330" t="s">
        <v>303</v>
      </c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</row>
    <row r="21" spans="1:15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5">
      <c r="A22" s="8" t="s">
        <v>25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6" ht="15">
      <c r="A23" s="2">
        <v>1</v>
      </c>
      <c r="B23" s="326" t="s">
        <v>75</v>
      </c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</row>
    <row r="24" spans="1:16" ht="15" customHeight="1">
      <c r="A24" s="2">
        <v>2</v>
      </c>
      <c r="B24" s="326" t="s">
        <v>223</v>
      </c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</row>
    <row r="25" spans="1:16" ht="15">
      <c r="A25" s="2">
        <v>3</v>
      </c>
      <c r="B25" s="332" t="s">
        <v>251</v>
      </c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</row>
    <row r="26" spans="1:16" ht="31.5" customHeight="1">
      <c r="A26" s="2">
        <v>4</v>
      </c>
      <c r="B26" s="326" t="s">
        <v>265</v>
      </c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</row>
    <row r="27" spans="1:16" ht="29.25" customHeight="1">
      <c r="A27" s="2">
        <v>5</v>
      </c>
      <c r="B27" s="326" t="s">
        <v>76</v>
      </c>
      <c r="C27" s="331"/>
      <c r="D27" s="331"/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331"/>
      <c r="P27" s="331"/>
    </row>
    <row r="28" spans="1:16" ht="45.75" customHeight="1">
      <c r="A28" s="2">
        <v>6</v>
      </c>
      <c r="B28" s="326" t="str">
        <f>'ДНЗ 1010'!$B$32</f>
        <v>Рішення сесії  від 05.03.2019 №1354; Рішення сесії від 21.05.2019 №1526; Рішення бюджетної комісії від  31.05.2019 №68; Рішеня бюджетної комісії від 31.05.2019 №70; Рішення сесії від 13.06. 2019 №1580</v>
      </c>
      <c r="C28" s="528"/>
      <c r="D28" s="528"/>
      <c r="E28" s="528"/>
      <c r="F28" s="528"/>
      <c r="G28" s="528"/>
      <c r="H28" s="528"/>
      <c r="I28" s="528"/>
      <c r="J28" s="528"/>
      <c r="K28" s="528"/>
      <c r="L28" s="528"/>
      <c r="M28" s="528"/>
      <c r="N28" s="528"/>
      <c r="O28" s="528"/>
      <c r="P28" s="528"/>
    </row>
    <row r="29" spans="1:15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5.75">
      <c r="A30" s="8" t="s">
        <v>202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2" spans="1:3" ht="15.75">
      <c r="A32" s="3" t="s">
        <v>1</v>
      </c>
      <c r="B32" s="1"/>
      <c r="C32" s="1"/>
    </row>
    <row r="33" ht="13.5" thickBot="1"/>
    <row r="34" spans="1:15" ht="26.25" thickBot="1">
      <c r="A34" s="27" t="s">
        <v>84</v>
      </c>
      <c r="B34" s="20" t="s">
        <v>2</v>
      </c>
      <c r="C34" s="20" t="s">
        <v>83</v>
      </c>
      <c r="D34" s="263" t="s">
        <v>3</v>
      </c>
      <c r="E34" s="292"/>
      <c r="F34" s="292"/>
      <c r="G34" s="292"/>
      <c r="H34" s="292"/>
      <c r="I34" s="292"/>
      <c r="J34" s="292"/>
      <c r="K34" s="377"/>
      <c r="L34" s="497"/>
      <c r="M34" s="497"/>
      <c r="N34" s="497"/>
      <c r="O34" s="497"/>
    </row>
    <row r="35" spans="1:15" ht="14.25">
      <c r="A35" s="23"/>
      <c r="B35" s="24"/>
      <c r="C35" s="24"/>
      <c r="D35" s="498"/>
      <c r="E35" s="499"/>
      <c r="F35" s="499"/>
      <c r="G35" s="499"/>
      <c r="H35" s="499"/>
      <c r="I35" s="499"/>
      <c r="J35" s="499"/>
      <c r="K35" s="500"/>
      <c r="L35" s="497"/>
      <c r="M35" s="497"/>
      <c r="N35" s="497"/>
      <c r="O35" s="497"/>
    </row>
    <row r="36" spans="1:15" ht="15" thickBot="1">
      <c r="A36" s="25"/>
      <c r="B36" s="26"/>
      <c r="C36" s="26"/>
      <c r="D36" s="529"/>
      <c r="E36" s="530"/>
      <c r="F36" s="530"/>
      <c r="G36" s="530"/>
      <c r="H36" s="530"/>
      <c r="I36" s="530"/>
      <c r="J36" s="530"/>
      <c r="K36" s="531"/>
      <c r="L36" s="497"/>
      <c r="M36" s="497"/>
      <c r="N36" s="497"/>
      <c r="O36" s="497"/>
    </row>
    <row r="37" spans="4:15" ht="12.75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5">
      <c r="A38" s="3" t="s">
        <v>4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ht="13.5" thickBot="1"/>
    <row r="40" spans="1:15" ht="26.25" thickBot="1">
      <c r="A40" s="27" t="s">
        <v>84</v>
      </c>
      <c r="B40" s="20" t="s">
        <v>2</v>
      </c>
      <c r="C40" s="20" t="s">
        <v>83</v>
      </c>
      <c r="D40" s="263" t="s">
        <v>87</v>
      </c>
      <c r="E40" s="264"/>
      <c r="F40" s="264"/>
      <c r="G40" s="264"/>
      <c r="H40" s="264"/>
      <c r="I40" s="304"/>
      <c r="J40" s="263" t="s">
        <v>90</v>
      </c>
      <c r="K40" s="304"/>
      <c r="L40" s="263" t="s">
        <v>85</v>
      </c>
      <c r="M40" s="304"/>
      <c r="N40" s="263" t="s">
        <v>86</v>
      </c>
      <c r="O40" s="304"/>
    </row>
    <row r="41" spans="1:15" ht="12.75">
      <c r="A41" s="21">
        <v>1</v>
      </c>
      <c r="B41" s="21">
        <v>2</v>
      </c>
      <c r="C41" s="21">
        <v>3</v>
      </c>
      <c r="D41" s="360">
        <v>4</v>
      </c>
      <c r="E41" s="294"/>
      <c r="F41" s="294"/>
      <c r="G41" s="294"/>
      <c r="H41" s="294"/>
      <c r="I41" s="295"/>
      <c r="J41" s="360">
        <v>5</v>
      </c>
      <c r="K41" s="295"/>
      <c r="L41" s="360">
        <v>6</v>
      </c>
      <c r="M41" s="295"/>
      <c r="N41" s="360">
        <v>7</v>
      </c>
      <c r="O41" s="295"/>
    </row>
    <row r="42" spans="1:15" ht="41.25" customHeight="1">
      <c r="A42" s="22"/>
      <c r="B42" s="22">
        <v>1011210</v>
      </c>
      <c r="C42" s="22">
        <v>1011210</v>
      </c>
      <c r="D42" s="324" t="s">
        <v>203</v>
      </c>
      <c r="E42" s="325"/>
      <c r="F42" s="325"/>
      <c r="G42" s="325"/>
      <c r="H42" s="325"/>
      <c r="I42" s="325"/>
      <c r="J42" s="252">
        <f>J45-J44-J43</f>
        <v>1594312</v>
      </c>
      <c r="K42" s="299"/>
      <c r="L42" s="339">
        <f>L45-L44-L43</f>
        <v>26549</v>
      </c>
      <c r="M42" s="341"/>
      <c r="N42" s="252">
        <f>J42+L42</f>
        <v>1620861</v>
      </c>
      <c r="O42" s="299"/>
    </row>
    <row r="43" spans="1:17" ht="12.75">
      <c r="A43" s="22"/>
      <c r="B43" s="22"/>
      <c r="C43" s="22"/>
      <c r="D43" s="324" t="s">
        <v>181</v>
      </c>
      <c r="E43" s="325"/>
      <c r="F43" s="325"/>
      <c r="G43" s="325"/>
      <c r="H43" s="325"/>
      <c r="I43" s="325"/>
      <c r="J43" s="501">
        <f>44566+23234+132871+49871</f>
        <v>250542</v>
      </c>
      <c r="K43" s="502"/>
      <c r="L43" s="339"/>
      <c r="M43" s="341"/>
      <c r="N43" s="252">
        <f>J43+L43</f>
        <v>250542</v>
      </c>
      <c r="O43" s="299"/>
      <c r="Q43" s="64">
        <f>90690+96024+156100</f>
        <v>342814</v>
      </c>
    </row>
    <row r="44" spans="1:15" ht="12.75">
      <c r="A44" s="22"/>
      <c r="B44" s="22"/>
      <c r="C44" s="22"/>
      <c r="D44" s="324" t="s">
        <v>139</v>
      </c>
      <c r="E44" s="325"/>
      <c r="F44" s="325"/>
      <c r="G44" s="325"/>
      <c r="H44" s="325"/>
      <c r="I44" s="325"/>
      <c r="J44" s="252"/>
      <c r="K44" s="299"/>
      <c r="L44" s="339"/>
      <c r="M44" s="341"/>
      <c r="N44" s="252">
        <f>J44+L44</f>
        <v>0</v>
      </c>
      <c r="O44" s="299"/>
    </row>
    <row r="45" spans="1:17" ht="12.75">
      <c r="A45" s="22"/>
      <c r="B45" s="22"/>
      <c r="C45" s="22"/>
      <c r="D45" s="324" t="s">
        <v>107</v>
      </c>
      <c r="E45" s="325"/>
      <c r="F45" s="325"/>
      <c r="G45" s="325"/>
      <c r="H45" s="325"/>
      <c r="I45" s="325"/>
      <c r="J45" s="252">
        <f>1794983+49871</f>
        <v>1844854</v>
      </c>
      <c r="K45" s="299"/>
      <c r="L45" s="339">
        <f>15000+11549</f>
        <v>26549</v>
      </c>
      <c r="M45" s="341"/>
      <c r="N45" s="252">
        <f>J45+L45</f>
        <v>1871403</v>
      </c>
      <c r="O45" s="299"/>
      <c r="Q45" s="30"/>
    </row>
    <row r="46" spans="10:11" ht="12.75">
      <c r="J46">
        <v>2173107</v>
      </c>
      <c r="K46" s="40">
        <f>J46-J45</f>
        <v>328253</v>
      </c>
    </row>
    <row r="47" ht="15">
      <c r="A47" s="3" t="s">
        <v>88</v>
      </c>
    </row>
    <row r="48" ht="13.5" thickBot="1"/>
    <row r="49" spans="1:16" ht="13.5" thickBot="1">
      <c r="A49" s="503" t="s">
        <v>89</v>
      </c>
      <c r="B49" s="303"/>
      <c r="C49" s="303"/>
      <c r="D49" s="303"/>
      <c r="E49" s="314"/>
      <c r="F49" s="277" t="s">
        <v>2</v>
      </c>
      <c r="G49" s="278"/>
      <c r="H49" s="277" t="s">
        <v>90</v>
      </c>
      <c r="I49" s="278"/>
      <c r="J49" s="278"/>
      <c r="K49" s="277" t="s">
        <v>85</v>
      </c>
      <c r="L49" s="278"/>
      <c r="M49" s="278"/>
      <c r="N49" s="277" t="s">
        <v>86</v>
      </c>
      <c r="O49" s="278"/>
      <c r="P49" s="336"/>
    </row>
    <row r="50" spans="1:16" ht="12.75">
      <c r="A50" s="260">
        <v>1</v>
      </c>
      <c r="B50" s="260"/>
      <c r="C50" s="260"/>
      <c r="D50" s="260"/>
      <c r="E50" s="260"/>
      <c r="F50" s="260">
        <v>2</v>
      </c>
      <c r="G50" s="260"/>
      <c r="H50" s="260">
        <v>3</v>
      </c>
      <c r="I50" s="260"/>
      <c r="J50" s="260"/>
      <c r="K50" s="260">
        <v>4</v>
      </c>
      <c r="L50" s="260"/>
      <c r="M50" s="260"/>
      <c r="N50" s="260">
        <v>5</v>
      </c>
      <c r="O50" s="260"/>
      <c r="P50" s="260"/>
    </row>
    <row r="51" spans="1:16" ht="12.75">
      <c r="A51" s="393" t="s">
        <v>91</v>
      </c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</row>
    <row r="52" spans="1:16" ht="12.75">
      <c r="A52" s="393" t="s">
        <v>10</v>
      </c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</row>
    <row r="53" spans="1:16" ht="12.75">
      <c r="A53" s="393" t="s">
        <v>11</v>
      </c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</row>
    <row r="54" spans="1:16" ht="12.75">
      <c r="A54" s="393" t="s">
        <v>92</v>
      </c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</row>
    <row r="55" spans="1:16" ht="12.75">
      <c r="A55" s="393" t="s">
        <v>9</v>
      </c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</row>
    <row r="57" ht="15">
      <c r="A57" s="3" t="s">
        <v>93</v>
      </c>
    </row>
    <row r="58" ht="13.5" thickBot="1"/>
    <row r="59" spans="1:16" ht="26.25" thickBot="1">
      <c r="A59" s="27" t="s">
        <v>94</v>
      </c>
      <c r="B59" s="261" t="s">
        <v>2</v>
      </c>
      <c r="C59" s="262"/>
      <c r="D59" s="261" t="s">
        <v>95</v>
      </c>
      <c r="E59" s="262"/>
      <c r="F59" s="262"/>
      <c r="G59" s="262"/>
      <c r="H59" s="262"/>
      <c r="I59" s="262"/>
      <c r="J59" s="262"/>
      <c r="K59" s="261" t="s">
        <v>12</v>
      </c>
      <c r="L59" s="262"/>
      <c r="M59" s="261" t="s">
        <v>13</v>
      </c>
      <c r="N59" s="262"/>
      <c r="O59" s="261" t="s">
        <v>96</v>
      </c>
      <c r="P59" s="334"/>
    </row>
    <row r="60" spans="1:16" ht="12.75">
      <c r="A60" s="18">
        <v>1</v>
      </c>
      <c r="B60" s="392">
        <v>2</v>
      </c>
      <c r="C60" s="260"/>
      <c r="D60" s="260">
        <v>3</v>
      </c>
      <c r="E60" s="260"/>
      <c r="F60" s="260"/>
      <c r="G60" s="260"/>
      <c r="H60" s="260"/>
      <c r="I60" s="260"/>
      <c r="J60" s="260"/>
      <c r="K60" s="260">
        <v>4</v>
      </c>
      <c r="L60" s="260"/>
      <c r="M60" s="260">
        <v>5</v>
      </c>
      <c r="N60" s="260"/>
      <c r="O60" s="260">
        <v>6</v>
      </c>
      <c r="P60" s="260"/>
    </row>
    <row r="61" spans="1:16" ht="12.75">
      <c r="A61" s="12"/>
      <c r="B61" s="393"/>
      <c r="C61" s="232"/>
      <c r="D61" s="504" t="s">
        <v>152</v>
      </c>
      <c r="E61" s="504"/>
      <c r="F61" s="504"/>
      <c r="G61" s="504"/>
      <c r="H61" s="504"/>
      <c r="I61" s="504"/>
      <c r="J61" s="504"/>
      <c r="K61" s="232"/>
      <c r="L61" s="232"/>
      <c r="M61" s="232"/>
      <c r="N61" s="232"/>
      <c r="O61" s="233"/>
      <c r="P61" s="233"/>
    </row>
    <row r="62" spans="1:16" ht="39" customHeight="1">
      <c r="A62" s="12"/>
      <c r="B62" s="393"/>
      <c r="C62" s="232"/>
      <c r="D62" s="234" t="s">
        <v>203</v>
      </c>
      <c r="E62" s="235"/>
      <c r="F62" s="235"/>
      <c r="G62" s="235"/>
      <c r="H62" s="235"/>
      <c r="I62" s="235"/>
      <c r="J62" s="236"/>
      <c r="K62" s="393" t="s">
        <v>57</v>
      </c>
      <c r="L62" s="232"/>
      <c r="M62" s="393" t="s">
        <v>43</v>
      </c>
      <c r="N62" s="232"/>
      <c r="O62" s="233">
        <f>N42</f>
        <v>1620861</v>
      </c>
      <c r="P62" s="233"/>
    </row>
    <row r="63" spans="1:16" ht="12.75">
      <c r="A63" s="12">
        <v>1</v>
      </c>
      <c r="B63" s="393"/>
      <c r="C63" s="232"/>
      <c r="D63" s="504" t="s">
        <v>140</v>
      </c>
      <c r="E63" s="504"/>
      <c r="F63" s="504"/>
      <c r="G63" s="504"/>
      <c r="H63" s="504"/>
      <c r="I63" s="504"/>
      <c r="J63" s="504"/>
      <c r="K63" s="232"/>
      <c r="L63" s="232"/>
      <c r="M63" s="232"/>
      <c r="N63" s="232"/>
      <c r="O63" s="233"/>
      <c r="P63" s="233"/>
    </row>
    <row r="64" spans="1:16" ht="12.75">
      <c r="A64" s="12"/>
      <c r="B64" s="393"/>
      <c r="C64" s="232"/>
      <c r="D64" s="393" t="s">
        <v>70</v>
      </c>
      <c r="E64" s="232"/>
      <c r="F64" s="232"/>
      <c r="G64" s="232"/>
      <c r="H64" s="232"/>
      <c r="I64" s="232"/>
      <c r="J64" s="232"/>
      <c r="K64" s="393" t="s">
        <v>37</v>
      </c>
      <c r="L64" s="232"/>
      <c r="M64" s="393" t="s">
        <v>39</v>
      </c>
      <c r="N64" s="232"/>
      <c r="O64" s="468">
        <v>1</v>
      </c>
      <c r="P64" s="468"/>
    </row>
    <row r="65" spans="1:16" ht="12.75">
      <c r="A65" s="12"/>
      <c r="B65" s="393"/>
      <c r="C65" s="232"/>
      <c r="D65" s="393" t="s">
        <v>204</v>
      </c>
      <c r="E65" s="232"/>
      <c r="F65" s="232"/>
      <c r="G65" s="232"/>
      <c r="H65" s="232"/>
      <c r="I65" s="232"/>
      <c r="J65" s="232"/>
      <c r="K65" s="393" t="s">
        <v>37</v>
      </c>
      <c r="L65" s="232"/>
      <c r="M65" s="393" t="s">
        <v>40</v>
      </c>
      <c r="N65" s="232"/>
      <c r="O65" s="468">
        <v>9</v>
      </c>
      <c r="P65" s="468"/>
    </row>
    <row r="66" spans="1:16" ht="12.75">
      <c r="A66" s="12"/>
      <c r="B66" s="393"/>
      <c r="C66" s="232"/>
      <c r="D66" s="393" t="s">
        <v>143</v>
      </c>
      <c r="E66" s="232"/>
      <c r="F66" s="232"/>
      <c r="G66" s="232"/>
      <c r="H66" s="232"/>
      <c r="I66" s="232"/>
      <c r="J66" s="232"/>
      <c r="K66" s="393" t="s">
        <v>37</v>
      </c>
      <c r="L66" s="232"/>
      <c r="M66" s="393" t="s">
        <v>40</v>
      </c>
      <c r="N66" s="232"/>
      <c r="O66" s="468">
        <v>5</v>
      </c>
      <c r="P66" s="468"/>
    </row>
    <row r="67" spans="1:16" ht="12.75">
      <c r="A67" s="12"/>
      <c r="B67" s="393"/>
      <c r="C67" s="232"/>
      <c r="D67" s="393" t="s">
        <v>169</v>
      </c>
      <c r="E67" s="232"/>
      <c r="F67" s="232"/>
      <c r="G67" s="232"/>
      <c r="H67" s="232"/>
      <c r="I67" s="232"/>
      <c r="J67" s="232"/>
      <c r="K67" s="393" t="s">
        <v>37</v>
      </c>
      <c r="L67" s="232"/>
      <c r="M67" s="393" t="s">
        <v>40</v>
      </c>
      <c r="N67" s="232"/>
      <c r="O67" s="468">
        <v>7.5</v>
      </c>
      <c r="P67" s="468"/>
    </row>
    <row r="68" spans="1:16" ht="12.75">
      <c r="A68" s="12"/>
      <c r="B68" s="393"/>
      <c r="C68" s="232"/>
      <c r="D68" s="393" t="s">
        <v>79</v>
      </c>
      <c r="E68" s="232"/>
      <c r="F68" s="232"/>
      <c r="G68" s="232"/>
      <c r="H68" s="232"/>
      <c r="I68" s="232"/>
      <c r="J68" s="232"/>
      <c r="K68" s="393" t="s">
        <v>37</v>
      </c>
      <c r="L68" s="232"/>
      <c r="M68" s="393" t="s">
        <v>40</v>
      </c>
      <c r="N68" s="232"/>
      <c r="O68" s="468">
        <f>O65+O66+O67</f>
        <v>21.5</v>
      </c>
      <c r="P68" s="468"/>
    </row>
    <row r="69" spans="1:16" ht="12.75">
      <c r="A69" s="12">
        <v>2</v>
      </c>
      <c r="B69" s="393"/>
      <c r="C69" s="232"/>
      <c r="D69" s="504" t="s">
        <v>145</v>
      </c>
      <c r="E69" s="504"/>
      <c r="F69" s="504"/>
      <c r="G69" s="504"/>
      <c r="H69" s="504"/>
      <c r="I69" s="504"/>
      <c r="J69" s="504"/>
      <c r="K69" s="232"/>
      <c r="L69" s="232"/>
      <c r="M69" s="232"/>
      <c r="N69" s="232"/>
      <c r="O69" s="233"/>
      <c r="P69" s="233"/>
    </row>
    <row r="70" spans="1:16" ht="26.25" customHeight="1">
      <c r="A70" s="12"/>
      <c r="B70" s="393"/>
      <c r="C70" s="232"/>
      <c r="D70" s="393" t="s">
        <v>205</v>
      </c>
      <c r="E70" s="232"/>
      <c r="F70" s="232"/>
      <c r="G70" s="232"/>
      <c r="H70" s="232"/>
      <c r="I70" s="232"/>
      <c r="J70" s="232"/>
      <c r="K70" s="393" t="s">
        <v>206</v>
      </c>
      <c r="L70" s="232"/>
      <c r="M70" s="234" t="s">
        <v>235</v>
      </c>
      <c r="N70" s="236"/>
      <c r="O70" s="233">
        <v>831</v>
      </c>
      <c r="P70" s="233"/>
    </row>
    <row r="71" spans="1:16" ht="12.75">
      <c r="A71" s="12"/>
      <c r="B71" s="393"/>
      <c r="C71" s="232"/>
      <c r="D71" s="393" t="s">
        <v>207</v>
      </c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3">
        <v>5</v>
      </c>
      <c r="P71" s="233"/>
    </row>
    <row r="72" spans="1:16" ht="12.75">
      <c r="A72" s="12">
        <v>3</v>
      </c>
      <c r="B72" s="393"/>
      <c r="C72" s="232"/>
      <c r="D72" s="504" t="s">
        <v>147</v>
      </c>
      <c r="E72" s="504"/>
      <c r="F72" s="504"/>
      <c r="G72" s="504"/>
      <c r="H72" s="504"/>
      <c r="I72" s="504"/>
      <c r="J72" s="504"/>
      <c r="K72" s="232"/>
      <c r="L72" s="232"/>
      <c r="M72" s="232"/>
      <c r="N72" s="232"/>
      <c r="O72" s="233"/>
      <c r="P72" s="233"/>
    </row>
    <row r="73" spans="1:16" ht="12.75">
      <c r="A73" s="12"/>
      <c r="B73" s="393"/>
      <c r="C73" s="232"/>
      <c r="D73" s="393" t="s">
        <v>82</v>
      </c>
      <c r="E73" s="232"/>
      <c r="F73" s="232"/>
      <c r="G73" s="232"/>
      <c r="H73" s="232"/>
      <c r="I73" s="232"/>
      <c r="J73" s="232"/>
      <c r="K73" s="393" t="s">
        <v>57</v>
      </c>
      <c r="L73" s="232"/>
      <c r="M73" s="232"/>
      <c r="N73" s="232"/>
      <c r="O73" s="259">
        <f>N45/O71</f>
        <v>374280.6</v>
      </c>
      <c r="P73" s="259"/>
    </row>
    <row r="74" spans="1:16" ht="12.75">
      <c r="A74" s="12"/>
      <c r="B74" s="393"/>
      <c r="C74" s="232"/>
      <c r="D74" s="393" t="s">
        <v>81</v>
      </c>
      <c r="E74" s="232"/>
      <c r="F74" s="232"/>
      <c r="G74" s="232"/>
      <c r="H74" s="232"/>
      <c r="I74" s="232"/>
      <c r="J74" s="232"/>
      <c r="K74" s="393" t="s">
        <v>57</v>
      </c>
      <c r="L74" s="232"/>
      <c r="M74" s="232"/>
      <c r="N74" s="232"/>
      <c r="O74" s="259">
        <f>N45/O70</f>
        <v>2251.98916967509</v>
      </c>
      <c r="P74" s="259"/>
    </row>
    <row r="75" spans="1:16" ht="12.75">
      <c r="A75" s="12">
        <v>4</v>
      </c>
      <c r="B75" s="393"/>
      <c r="C75" s="232"/>
      <c r="D75" s="504" t="s">
        <v>149</v>
      </c>
      <c r="E75" s="504"/>
      <c r="F75" s="504"/>
      <c r="G75" s="504"/>
      <c r="H75" s="504"/>
      <c r="I75" s="504"/>
      <c r="J75" s="504"/>
      <c r="K75" s="232"/>
      <c r="L75" s="232"/>
      <c r="M75" s="232"/>
      <c r="N75" s="232"/>
      <c r="O75" s="233"/>
      <c r="P75" s="233"/>
    </row>
    <row r="76" spans="1:16" ht="12.75">
      <c r="A76" s="12"/>
      <c r="B76" s="393"/>
      <c r="C76" s="232"/>
      <c r="D76" s="393" t="s">
        <v>80</v>
      </c>
      <c r="E76" s="232"/>
      <c r="F76" s="232"/>
      <c r="G76" s="232"/>
      <c r="H76" s="232"/>
      <c r="I76" s="232"/>
      <c r="J76" s="232"/>
      <c r="K76" s="393" t="s">
        <v>42</v>
      </c>
      <c r="L76" s="232"/>
      <c r="M76" s="232"/>
      <c r="N76" s="232"/>
      <c r="O76" s="233">
        <v>81</v>
      </c>
      <c r="P76" s="233"/>
    </row>
    <row r="77" spans="1:16" ht="12.75">
      <c r="A77" s="12"/>
      <c r="B77" s="393"/>
      <c r="C77" s="232"/>
      <c r="D77" s="393" t="s">
        <v>208</v>
      </c>
      <c r="E77" s="232"/>
      <c r="F77" s="232"/>
      <c r="G77" s="232"/>
      <c r="H77" s="232"/>
      <c r="I77" s="232"/>
      <c r="J77" s="232"/>
      <c r="K77" s="393" t="s">
        <v>42</v>
      </c>
      <c r="L77" s="232"/>
      <c r="M77" s="232"/>
      <c r="N77" s="232"/>
      <c r="O77" s="233">
        <v>98</v>
      </c>
      <c r="P77" s="233"/>
    </row>
    <row r="78" spans="1:16" ht="12.75" customHeight="1">
      <c r="A78" s="12"/>
      <c r="B78" s="393"/>
      <c r="C78" s="232"/>
      <c r="D78" s="462" t="s">
        <v>153</v>
      </c>
      <c r="E78" s="462"/>
      <c r="F78" s="462"/>
      <c r="G78" s="462"/>
      <c r="H78" s="462"/>
      <c r="I78" s="462"/>
      <c r="J78" s="462"/>
      <c r="K78" s="232"/>
      <c r="L78" s="232"/>
      <c r="M78" s="232"/>
      <c r="N78" s="232"/>
      <c r="O78" s="233"/>
      <c r="P78" s="233"/>
    </row>
    <row r="79" spans="1:16" ht="12.75">
      <c r="A79" s="12"/>
      <c r="B79" s="393"/>
      <c r="C79" s="232"/>
      <c r="D79" s="461" t="s">
        <v>26</v>
      </c>
      <c r="E79" s="461"/>
      <c r="F79" s="461"/>
      <c r="G79" s="461"/>
      <c r="H79" s="461"/>
      <c r="I79" s="461"/>
      <c r="J79" s="461"/>
      <c r="K79" s="393" t="s">
        <v>57</v>
      </c>
      <c r="L79" s="232"/>
      <c r="M79" s="393" t="s">
        <v>43</v>
      </c>
      <c r="N79" s="232"/>
      <c r="O79" s="233">
        <f>J43</f>
        <v>250542</v>
      </c>
      <c r="P79" s="233"/>
    </row>
    <row r="80" spans="1:16" ht="12.75" customHeight="1">
      <c r="A80" s="12">
        <v>1</v>
      </c>
      <c r="B80" s="393"/>
      <c r="C80" s="232"/>
      <c r="D80" s="462" t="s">
        <v>140</v>
      </c>
      <c r="E80" s="462"/>
      <c r="F80" s="462"/>
      <c r="G80" s="462"/>
      <c r="H80" s="462"/>
      <c r="I80" s="462"/>
      <c r="J80" s="462"/>
      <c r="K80" s="232"/>
      <c r="L80" s="232"/>
      <c r="M80" s="232"/>
      <c r="N80" s="232"/>
      <c r="O80" s="233"/>
      <c r="P80" s="233"/>
    </row>
    <row r="81" spans="1:16" ht="12.75">
      <c r="A81" s="12"/>
      <c r="B81" s="393"/>
      <c r="C81" s="232"/>
      <c r="D81" s="461" t="s">
        <v>174</v>
      </c>
      <c r="E81" s="461"/>
      <c r="F81" s="461"/>
      <c r="G81" s="461"/>
      <c r="H81" s="461"/>
      <c r="I81" s="461"/>
      <c r="J81" s="461"/>
      <c r="K81" s="232"/>
      <c r="L81" s="232"/>
      <c r="M81" s="232"/>
      <c r="N81" s="232"/>
      <c r="O81" s="233">
        <f>O83+O84+O85</f>
        <v>200671</v>
      </c>
      <c r="P81" s="233"/>
    </row>
    <row r="82" spans="1:16" ht="12.75" customHeight="1">
      <c r="A82" s="12"/>
      <c r="B82" s="393"/>
      <c r="C82" s="232"/>
      <c r="D82" s="461" t="s">
        <v>156</v>
      </c>
      <c r="E82" s="461"/>
      <c r="F82" s="461"/>
      <c r="G82" s="461"/>
      <c r="H82" s="461"/>
      <c r="I82" s="461"/>
      <c r="J82" s="461"/>
      <c r="K82" s="232"/>
      <c r="L82" s="232"/>
      <c r="M82" s="232"/>
      <c r="N82" s="232"/>
      <c r="O82" s="233"/>
      <c r="P82" s="233"/>
    </row>
    <row r="83" spans="1:16" ht="12.75" customHeight="1">
      <c r="A83" s="12"/>
      <c r="B83" s="393"/>
      <c r="C83" s="232"/>
      <c r="D83" s="234" t="s">
        <v>157</v>
      </c>
      <c r="E83" s="318"/>
      <c r="F83" s="318"/>
      <c r="G83" s="318"/>
      <c r="H83" s="318"/>
      <c r="I83" s="318"/>
      <c r="J83" s="319"/>
      <c r="K83" s="393" t="s">
        <v>57</v>
      </c>
      <c r="L83" s="232"/>
      <c r="M83" s="232"/>
      <c r="N83" s="232"/>
      <c r="O83" s="233">
        <v>44566</v>
      </c>
      <c r="P83" s="233"/>
    </row>
    <row r="84" spans="1:16" ht="12.75" customHeight="1">
      <c r="A84" s="12"/>
      <c r="B84" s="393"/>
      <c r="C84" s="232"/>
      <c r="D84" s="234" t="s">
        <v>158</v>
      </c>
      <c r="E84" s="318"/>
      <c r="F84" s="318"/>
      <c r="G84" s="318"/>
      <c r="H84" s="318"/>
      <c r="I84" s="318"/>
      <c r="J84" s="319"/>
      <c r="K84" s="393" t="s">
        <v>57</v>
      </c>
      <c r="L84" s="232"/>
      <c r="M84" s="232"/>
      <c r="N84" s="232"/>
      <c r="O84" s="233">
        <v>23234</v>
      </c>
      <c r="P84" s="233"/>
    </row>
    <row r="85" spans="1:16" ht="12.75" customHeight="1">
      <c r="A85" s="12"/>
      <c r="B85" s="393"/>
      <c r="C85" s="232"/>
      <c r="D85" s="234" t="s">
        <v>159</v>
      </c>
      <c r="E85" s="318"/>
      <c r="F85" s="318"/>
      <c r="G85" s="318"/>
      <c r="H85" s="318"/>
      <c r="I85" s="318"/>
      <c r="J85" s="319"/>
      <c r="K85" s="393" t="s">
        <v>57</v>
      </c>
      <c r="L85" s="232"/>
      <c r="M85" s="232"/>
      <c r="N85" s="232"/>
      <c r="O85" s="233">
        <v>132871</v>
      </c>
      <c r="P85" s="233"/>
    </row>
    <row r="86" spans="1:16" ht="12.75">
      <c r="A86" s="12"/>
      <c r="B86" s="393"/>
      <c r="C86" s="232"/>
      <c r="D86" s="234" t="s">
        <v>160</v>
      </c>
      <c r="E86" s="318"/>
      <c r="F86" s="318"/>
      <c r="G86" s="318"/>
      <c r="H86" s="318"/>
      <c r="I86" s="318"/>
      <c r="J86" s="319"/>
      <c r="K86" s="393" t="s">
        <v>193</v>
      </c>
      <c r="L86" s="232"/>
      <c r="M86" s="232"/>
      <c r="N86" s="232"/>
      <c r="O86" s="233">
        <v>8521</v>
      </c>
      <c r="P86" s="233"/>
    </row>
    <row r="87" spans="1:16" ht="12.75" customHeight="1">
      <c r="A87" s="12">
        <v>2</v>
      </c>
      <c r="B87" s="393"/>
      <c r="C87" s="232"/>
      <c r="D87" s="462" t="s">
        <v>145</v>
      </c>
      <c r="E87" s="462"/>
      <c r="F87" s="462"/>
      <c r="G87" s="462"/>
      <c r="H87" s="462"/>
      <c r="I87" s="462"/>
      <c r="J87" s="462"/>
      <c r="K87" s="232"/>
      <c r="L87" s="232"/>
      <c r="M87" s="232"/>
      <c r="N87" s="232"/>
      <c r="O87" s="233"/>
      <c r="P87" s="233"/>
    </row>
    <row r="88" spans="1:16" ht="12.75" customHeight="1">
      <c r="A88" s="12"/>
      <c r="B88" s="393"/>
      <c r="C88" s="232"/>
      <c r="D88" s="234" t="s">
        <v>161</v>
      </c>
      <c r="E88" s="318"/>
      <c r="F88" s="318"/>
      <c r="G88" s="318"/>
      <c r="H88" s="318"/>
      <c r="I88" s="318"/>
      <c r="J88" s="319"/>
      <c r="K88" s="232"/>
      <c r="L88" s="232"/>
      <c r="M88" s="232"/>
      <c r="N88" s="232"/>
      <c r="O88" s="233"/>
      <c r="P88" s="233"/>
    </row>
    <row r="89" spans="1:16" ht="12.75" customHeight="1">
      <c r="A89" s="12"/>
      <c r="B89" s="393"/>
      <c r="C89" s="232"/>
      <c r="D89" s="234" t="s">
        <v>122</v>
      </c>
      <c r="E89" s="318"/>
      <c r="F89" s="318"/>
      <c r="G89" s="318"/>
      <c r="H89" s="318"/>
      <c r="I89" s="318"/>
      <c r="J89" s="319"/>
      <c r="K89" s="393" t="s">
        <v>127</v>
      </c>
      <c r="L89" s="232"/>
      <c r="M89" s="232"/>
      <c r="N89" s="232"/>
      <c r="O89" s="321">
        <v>400</v>
      </c>
      <c r="P89" s="321"/>
    </row>
    <row r="90" spans="1:16" ht="12.75" customHeight="1">
      <c r="A90" s="12"/>
      <c r="B90" s="393"/>
      <c r="C90" s="232"/>
      <c r="D90" s="234" t="s">
        <v>123</v>
      </c>
      <c r="E90" s="318"/>
      <c r="F90" s="318"/>
      <c r="G90" s="318"/>
      <c r="H90" s="318"/>
      <c r="I90" s="318"/>
      <c r="J90" s="319"/>
      <c r="K90" s="393" t="s">
        <v>45</v>
      </c>
      <c r="L90" s="232"/>
      <c r="M90" s="232"/>
      <c r="N90" s="232"/>
      <c r="O90" s="321">
        <v>2045</v>
      </c>
      <c r="P90" s="321"/>
    </row>
    <row r="91" spans="1:16" ht="12.75" customHeight="1">
      <c r="A91" s="12"/>
      <c r="B91" s="393"/>
      <c r="C91" s="232"/>
      <c r="D91" s="234" t="s">
        <v>124</v>
      </c>
      <c r="E91" s="318"/>
      <c r="F91" s="318"/>
      <c r="G91" s="318"/>
      <c r="H91" s="318"/>
      <c r="I91" s="318"/>
      <c r="J91" s="319"/>
      <c r="K91" s="393" t="s">
        <v>194</v>
      </c>
      <c r="L91" s="232"/>
      <c r="M91" s="232"/>
      <c r="N91" s="232"/>
      <c r="O91" s="321">
        <v>70000</v>
      </c>
      <c r="P91" s="321"/>
    </row>
    <row r="92" spans="1:16" ht="12.75" customHeight="1">
      <c r="A92" s="12">
        <v>3</v>
      </c>
      <c r="B92" s="393"/>
      <c r="C92" s="232"/>
      <c r="D92" s="462" t="s">
        <v>147</v>
      </c>
      <c r="E92" s="462"/>
      <c r="F92" s="462"/>
      <c r="G92" s="462"/>
      <c r="H92" s="462"/>
      <c r="I92" s="462"/>
      <c r="J92" s="462"/>
      <c r="K92" s="232"/>
      <c r="L92" s="232"/>
      <c r="M92" s="232"/>
      <c r="N92" s="232"/>
      <c r="O92" s="233"/>
      <c r="P92" s="233"/>
    </row>
    <row r="93" spans="1:16" ht="12.75" customHeight="1">
      <c r="A93" s="12"/>
      <c r="B93" s="393"/>
      <c r="C93" s="232"/>
      <c r="D93" s="234" t="s">
        <v>162</v>
      </c>
      <c r="E93" s="318"/>
      <c r="F93" s="318"/>
      <c r="G93" s="318"/>
      <c r="H93" s="318"/>
      <c r="I93" s="318"/>
      <c r="J93" s="319"/>
      <c r="K93" s="232"/>
      <c r="L93" s="232"/>
      <c r="M93" s="232"/>
      <c r="N93" s="232"/>
      <c r="O93" s="233"/>
      <c r="P93" s="233"/>
    </row>
    <row r="94" spans="1:16" ht="12.75" customHeight="1">
      <c r="A94" s="12"/>
      <c r="B94" s="393"/>
      <c r="C94" s="232"/>
      <c r="D94" s="234" t="s">
        <v>163</v>
      </c>
      <c r="E94" s="318"/>
      <c r="F94" s="318"/>
      <c r="G94" s="318"/>
      <c r="H94" s="318"/>
      <c r="I94" s="318"/>
      <c r="J94" s="319"/>
      <c r="K94" s="393" t="s">
        <v>127</v>
      </c>
      <c r="L94" s="232"/>
      <c r="M94" s="232"/>
      <c r="N94" s="232"/>
      <c r="O94" s="259">
        <f>O89/O86</f>
        <v>0.046942847083675625</v>
      </c>
      <c r="P94" s="259"/>
    </row>
    <row r="95" spans="1:16" ht="12.75" customHeight="1">
      <c r="A95" s="12"/>
      <c r="B95" s="393"/>
      <c r="C95" s="232"/>
      <c r="D95" s="234" t="s">
        <v>164</v>
      </c>
      <c r="E95" s="318"/>
      <c r="F95" s="318"/>
      <c r="G95" s="318"/>
      <c r="H95" s="318"/>
      <c r="I95" s="318"/>
      <c r="J95" s="319"/>
      <c r="K95" s="393" t="s">
        <v>45</v>
      </c>
      <c r="L95" s="232"/>
      <c r="M95" s="232"/>
      <c r="N95" s="232"/>
      <c r="O95" s="259">
        <f>O90/O84</f>
        <v>0.08801756047172248</v>
      </c>
      <c r="P95" s="259"/>
    </row>
    <row r="96" spans="1:16" ht="12.75">
      <c r="A96" s="12"/>
      <c r="B96" s="393"/>
      <c r="C96" s="232"/>
      <c r="D96" s="234" t="s">
        <v>165</v>
      </c>
      <c r="E96" s="318"/>
      <c r="F96" s="318"/>
      <c r="G96" s="318"/>
      <c r="H96" s="318"/>
      <c r="I96" s="318"/>
      <c r="J96" s="319"/>
      <c r="K96" s="393" t="s">
        <v>194</v>
      </c>
      <c r="L96" s="232"/>
      <c r="M96" s="232"/>
      <c r="N96" s="232"/>
      <c r="O96" s="259">
        <f>O91/O86</f>
        <v>8.214998239643235</v>
      </c>
      <c r="P96" s="259"/>
    </row>
    <row r="97" spans="1:16" ht="12.75">
      <c r="A97" s="12">
        <v>4</v>
      </c>
      <c r="B97" s="393"/>
      <c r="C97" s="232"/>
      <c r="D97" s="311" t="s">
        <v>149</v>
      </c>
      <c r="E97" s="521"/>
      <c r="F97" s="521"/>
      <c r="G97" s="521"/>
      <c r="H97" s="521"/>
      <c r="I97" s="521"/>
      <c r="J97" s="522"/>
      <c r="K97" s="232"/>
      <c r="L97" s="232"/>
      <c r="M97" s="232"/>
      <c r="N97" s="232"/>
      <c r="O97" s="233"/>
      <c r="P97" s="233"/>
    </row>
    <row r="98" spans="1:16" ht="12.75">
      <c r="A98" s="12"/>
      <c r="B98" s="393"/>
      <c r="C98" s="232"/>
      <c r="D98" s="393" t="s">
        <v>132</v>
      </c>
      <c r="E98" s="232"/>
      <c r="F98" s="232"/>
      <c r="G98" s="232"/>
      <c r="H98" s="232"/>
      <c r="I98" s="232"/>
      <c r="J98" s="232"/>
      <c r="K98" s="232"/>
      <c r="L98" s="232"/>
      <c r="M98" s="232"/>
      <c r="N98" s="232"/>
      <c r="O98" s="233"/>
      <c r="P98" s="233"/>
    </row>
    <row r="99" spans="1:16" ht="12.75">
      <c r="A99" s="12"/>
      <c r="B99" s="393"/>
      <c r="C99" s="232"/>
      <c r="D99" s="393" t="s">
        <v>133</v>
      </c>
      <c r="E99" s="232"/>
      <c r="F99" s="232"/>
      <c r="G99" s="232"/>
      <c r="H99" s="232"/>
      <c r="I99" s="232"/>
      <c r="J99" s="232"/>
      <c r="K99" s="393" t="s">
        <v>127</v>
      </c>
      <c r="L99" s="232"/>
      <c r="M99" s="232"/>
      <c r="N99" s="232"/>
      <c r="O99" s="233"/>
      <c r="P99" s="233"/>
    </row>
    <row r="100" spans="1:16" ht="12.75">
      <c r="A100" s="12"/>
      <c r="B100" s="393"/>
      <c r="C100" s="232"/>
      <c r="D100" s="393" t="s">
        <v>134</v>
      </c>
      <c r="E100" s="232"/>
      <c r="F100" s="232"/>
      <c r="G100" s="232"/>
      <c r="H100" s="232"/>
      <c r="I100" s="232"/>
      <c r="J100" s="232"/>
      <c r="K100" s="393" t="s">
        <v>45</v>
      </c>
      <c r="L100" s="232"/>
      <c r="M100" s="232"/>
      <c r="N100" s="232"/>
      <c r="O100" s="233"/>
      <c r="P100" s="233"/>
    </row>
    <row r="101" spans="1:16" ht="12.75" customHeight="1">
      <c r="A101" s="12"/>
      <c r="B101" s="393"/>
      <c r="C101" s="232"/>
      <c r="D101" s="393" t="s">
        <v>135</v>
      </c>
      <c r="E101" s="232"/>
      <c r="F101" s="232"/>
      <c r="G101" s="232"/>
      <c r="H101" s="232"/>
      <c r="I101" s="232"/>
      <c r="J101" s="232"/>
      <c r="K101" s="393" t="s">
        <v>194</v>
      </c>
      <c r="L101" s="232"/>
      <c r="M101" s="232"/>
      <c r="N101" s="232"/>
      <c r="O101" s="233"/>
      <c r="P101" s="233"/>
    </row>
    <row r="102" spans="1:16" ht="12.75" customHeight="1">
      <c r="A102" s="12"/>
      <c r="B102" s="393"/>
      <c r="C102" s="232"/>
      <c r="D102" s="234" t="s">
        <v>136</v>
      </c>
      <c r="E102" s="235"/>
      <c r="F102" s="235"/>
      <c r="G102" s="235"/>
      <c r="H102" s="235"/>
      <c r="I102" s="235"/>
      <c r="J102" s="236"/>
      <c r="K102" s="393" t="s">
        <v>57</v>
      </c>
      <c r="L102" s="232"/>
      <c r="M102" s="232"/>
      <c r="N102" s="232"/>
      <c r="O102" s="233"/>
      <c r="P102" s="233"/>
    </row>
    <row r="103" spans="1:16" ht="12.75" customHeight="1">
      <c r="A103" s="12"/>
      <c r="B103" s="393"/>
      <c r="C103" s="232"/>
      <c r="D103" s="311" t="s">
        <v>154</v>
      </c>
      <c r="E103" s="521"/>
      <c r="F103" s="521"/>
      <c r="G103" s="521"/>
      <c r="H103" s="521"/>
      <c r="I103" s="521"/>
      <c r="J103" s="522"/>
      <c r="K103" s="232"/>
      <c r="L103" s="232"/>
      <c r="M103" s="232"/>
      <c r="N103" s="232"/>
      <c r="O103" s="233"/>
      <c r="P103" s="233"/>
    </row>
    <row r="104" spans="1:16" ht="12.75">
      <c r="A104" s="12"/>
      <c r="B104" s="393"/>
      <c r="C104" s="232"/>
      <c r="D104" s="234" t="s">
        <v>137</v>
      </c>
      <c r="E104" s="318"/>
      <c r="F104" s="318"/>
      <c r="G104" s="318"/>
      <c r="H104" s="318"/>
      <c r="I104" s="318"/>
      <c r="J104" s="319"/>
      <c r="K104" s="393" t="s">
        <v>57</v>
      </c>
      <c r="L104" s="232"/>
      <c r="M104" s="232"/>
      <c r="N104" s="232"/>
      <c r="O104" s="233">
        <f>N44</f>
        <v>0</v>
      </c>
      <c r="P104" s="233"/>
    </row>
    <row r="105" spans="1:16" ht="12.75" customHeight="1">
      <c r="A105" s="12">
        <v>1</v>
      </c>
      <c r="B105" s="393"/>
      <c r="C105" s="232"/>
      <c r="D105" s="311" t="s">
        <v>140</v>
      </c>
      <c r="E105" s="521"/>
      <c r="F105" s="521"/>
      <c r="G105" s="521"/>
      <c r="H105" s="521"/>
      <c r="I105" s="521"/>
      <c r="J105" s="522"/>
      <c r="K105" s="232"/>
      <c r="L105" s="232"/>
      <c r="M105" s="232"/>
      <c r="N105" s="232"/>
      <c r="O105" s="233"/>
      <c r="P105" s="233"/>
    </row>
    <row r="106" spans="1:16" ht="12.75">
      <c r="A106" s="12"/>
      <c r="B106" s="393"/>
      <c r="C106" s="232"/>
      <c r="D106" s="234" t="s">
        <v>35</v>
      </c>
      <c r="E106" s="318"/>
      <c r="F106" s="318"/>
      <c r="G106" s="318"/>
      <c r="H106" s="318"/>
      <c r="I106" s="318"/>
      <c r="J106" s="319"/>
      <c r="K106" s="393" t="s">
        <v>57</v>
      </c>
      <c r="L106" s="232"/>
      <c r="M106" s="232"/>
      <c r="N106" s="232"/>
      <c r="O106" s="233">
        <f>O104</f>
        <v>0</v>
      </c>
      <c r="P106" s="233"/>
    </row>
    <row r="107" spans="1:16" ht="12.75" customHeight="1">
      <c r="A107" s="12">
        <v>2</v>
      </c>
      <c r="B107" s="393"/>
      <c r="C107" s="232"/>
      <c r="D107" s="311" t="s">
        <v>149</v>
      </c>
      <c r="E107" s="521"/>
      <c r="F107" s="521"/>
      <c r="G107" s="521"/>
      <c r="H107" s="521"/>
      <c r="I107" s="521"/>
      <c r="J107" s="522"/>
      <c r="K107" s="232"/>
      <c r="L107" s="232"/>
      <c r="M107" s="232"/>
      <c r="N107" s="232"/>
      <c r="O107" s="233"/>
      <c r="P107" s="233"/>
    </row>
    <row r="108" spans="1:16" ht="12.75">
      <c r="A108" s="12"/>
      <c r="B108" s="393"/>
      <c r="C108" s="232"/>
      <c r="D108" s="234" t="s">
        <v>138</v>
      </c>
      <c r="E108" s="235"/>
      <c r="F108" s="235"/>
      <c r="G108" s="235"/>
      <c r="H108" s="235"/>
      <c r="I108" s="235"/>
      <c r="J108" s="236"/>
      <c r="K108" s="393" t="s">
        <v>42</v>
      </c>
      <c r="L108" s="232"/>
      <c r="M108" s="232"/>
      <c r="N108" s="232"/>
      <c r="O108" s="306"/>
      <c r="P108" s="254"/>
    </row>
    <row r="110" spans="1:10" ht="15">
      <c r="A110" s="3" t="s">
        <v>98</v>
      </c>
      <c r="J110" s="19" t="s">
        <v>97</v>
      </c>
    </row>
    <row r="111" ht="13.5" thickBot="1"/>
    <row r="112" spans="1:16" ht="40.5" customHeight="1">
      <c r="A112" s="505" t="s">
        <v>14</v>
      </c>
      <c r="B112" s="509" t="s">
        <v>15</v>
      </c>
      <c r="C112" s="510"/>
      <c r="D112" s="511"/>
      <c r="E112" s="515" t="s">
        <v>2</v>
      </c>
      <c r="F112" s="507" t="s">
        <v>176</v>
      </c>
      <c r="G112" s="508"/>
      <c r="H112" s="508"/>
      <c r="I112" s="507" t="s">
        <v>177</v>
      </c>
      <c r="J112" s="508"/>
      <c r="K112" s="508"/>
      <c r="L112" s="507" t="s">
        <v>178</v>
      </c>
      <c r="M112" s="508"/>
      <c r="N112" s="508"/>
      <c r="O112" s="509" t="s">
        <v>179</v>
      </c>
      <c r="P112" s="518"/>
    </row>
    <row r="113" spans="1:16" ht="24.75" thickBot="1">
      <c r="A113" s="506"/>
      <c r="B113" s="512"/>
      <c r="C113" s="513"/>
      <c r="D113" s="514"/>
      <c r="E113" s="516"/>
      <c r="F113" s="29" t="s">
        <v>5</v>
      </c>
      <c r="G113" s="29" t="s">
        <v>6</v>
      </c>
      <c r="H113" s="29" t="s">
        <v>7</v>
      </c>
      <c r="I113" s="29" t="s">
        <v>5</v>
      </c>
      <c r="J113" s="29" t="s">
        <v>6</v>
      </c>
      <c r="K113" s="29" t="s">
        <v>7</v>
      </c>
      <c r="L113" s="29" t="s">
        <v>5</v>
      </c>
      <c r="M113" s="29" t="s">
        <v>6</v>
      </c>
      <c r="N113" s="29" t="s">
        <v>7</v>
      </c>
      <c r="O113" s="512"/>
      <c r="P113" s="519"/>
    </row>
    <row r="114" spans="1:16" ht="12.75">
      <c r="A114" s="18">
        <v>1</v>
      </c>
      <c r="B114" s="260">
        <v>2</v>
      </c>
      <c r="C114" s="260"/>
      <c r="D114" s="260"/>
      <c r="E114" s="18">
        <v>3</v>
      </c>
      <c r="F114" s="18">
        <v>4</v>
      </c>
      <c r="G114" s="18">
        <v>5</v>
      </c>
      <c r="H114" s="18">
        <v>6</v>
      </c>
      <c r="I114" s="18">
        <v>7</v>
      </c>
      <c r="J114" s="18">
        <v>8</v>
      </c>
      <c r="K114" s="18">
        <v>9</v>
      </c>
      <c r="L114" s="18">
        <v>10</v>
      </c>
      <c r="M114" s="18">
        <v>11</v>
      </c>
      <c r="N114" s="18">
        <v>12</v>
      </c>
      <c r="O114" s="293">
        <v>13</v>
      </c>
      <c r="P114" s="295"/>
    </row>
    <row r="115" spans="1:16" ht="12.75">
      <c r="A115" s="12"/>
      <c r="B115" s="393" t="s">
        <v>10</v>
      </c>
      <c r="C115" s="232"/>
      <c r="D115" s="23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296"/>
      <c r="P115" s="291"/>
    </row>
    <row r="116" spans="1:16" ht="12.75">
      <c r="A116" s="12"/>
      <c r="B116" s="393" t="s">
        <v>16</v>
      </c>
      <c r="C116" s="232"/>
      <c r="D116" s="23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296"/>
      <c r="P116" s="291"/>
    </row>
    <row r="117" spans="1:16" ht="12.75">
      <c r="A117" s="12"/>
      <c r="B117" s="517" t="s">
        <v>17</v>
      </c>
      <c r="C117" s="517"/>
      <c r="D117" s="517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296"/>
      <c r="P117" s="291"/>
    </row>
    <row r="118" spans="1:16" ht="12.75">
      <c r="A118" s="12"/>
      <c r="B118" s="517" t="s">
        <v>180</v>
      </c>
      <c r="C118" s="517"/>
      <c r="D118" s="517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296"/>
      <c r="P118" s="291"/>
    </row>
    <row r="119" spans="1:16" ht="12.75">
      <c r="A119" s="12"/>
      <c r="B119" s="393" t="s">
        <v>8</v>
      </c>
      <c r="C119" s="232"/>
      <c r="D119" s="23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296"/>
      <c r="P119" s="291"/>
    </row>
    <row r="120" spans="1:16" ht="12.75">
      <c r="A120" s="12"/>
      <c r="B120" s="393" t="s">
        <v>18</v>
      </c>
      <c r="C120" s="232"/>
      <c r="D120" s="23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296"/>
      <c r="P120" s="291"/>
    </row>
    <row r="121" spans="1:16" ht="12.75">
      <c r="A121" s="12"/>
      <c r="B121" s="393" t="s">
        <v>8</v>
      </c>
      <c r="C121" s="232"/>
      <c r="D121" s="23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296"/>
      <c r="P121" s="291"/>
    </row>
    <row r="122" spans="1:16" ht="12.75">
      <c r="A122" s="12"/>
      <c r="B122" s="393" t="s">
        <v>9</v>
      </c>
      <c r="C122" s="232"/>
      <c r="D122" s="23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296"/>
      <c r="P122" s="291"/>
    </row>
    <row r="124" ht="12.75">
      <c r="A124" t="s">
        <v>101</v>
      </c>
    </row>
    <row r="125" ht="12.75">
      <c r="A125" t="s">
        <v>99</v>
      </c>
    </row>
    <row r="126" ht="12.75">
      <c r="A126" t="s">
        <v>100</v>
      </c>
    </row>
    <row r="131" spans="2:9" ht="15">
      <c r="B131" s="3" t="s">
        <v>103</v>
      </c>
      <c r="C131" s="3"/>
      <c r="D131" s="3"/>
      <c r="E131" s="3"/>
      <c r="F131" s="3"/>
      <c r="G131" s="3"/>
      <c r="H131" s="3"/>
      <c r="I131" s="3" t="s">
        <v>102</v>
      </c>
    </row>
    <row r="132" spans="2:9" ht="15">
      <c r="B132" s="3"/>
      <c r="C132" s="3"/>
      <c r="D132" s="3"/>
      <c r="E132" s="3"/>
      <c r="F132" s="3"/>
      <c r="G132" s="3"/>
      <c r="H132" s="3"/>
      <c r="I132" s="3"/>
    </row>
    <row r="133" spans="2:9" ht="15">
      <c r="B133" s="3"/>
      <c r="C133" s="3"/>
      <c r="D133" s="3"/>
      <c r="E133" s="3"/>
      <c r="F133" s="3"/>
      <c r="G133" s="3"/>
      <c r="H133" s="3"/>
      <c r="I133" s="3"/>
    </row>
    <row r="136" spans="2:10" ht="15">
      <c r="B136" s="3" t="s">
        <v>19</v>
      </c>
      <c r="C136" s="3"/>
      <c r="D136" s="3"/>
      <c r="E136" s="3"/>
      <c r="F136" s="3"/>
      <c r="G136" s="3"/>
      <c r="H136" s="3"/>
      <c r="I136" s="3" t="s">
        <v>104</v>
      </c>
      <c r="J136" s="3"/>
    </row>
    <row r="137" spans="2:10" ht="15">
      <c r="B137" s="3" t="s">
        <v>53</v>
      </c>
      <c r="C137" s="3"/>
      <c r="D137" s="3"/>
      <c r="E137" s="3"/>
      <c r="F137" s="3"/>
      <c r="G137" s="3"/>
      <c r="H137" s="3"/>
      <c r="I137" s="3"/>
      <c r="J137" s="3"/>
    </row>
  </sheetData>
  <sheetProtection/>
  <mergeCells count="355">
    <mergeCell ref="J42:K42"/>
    <mergeCell ref="L42:M42"/>
    <mergeCell ref="O108:P108"/>
    <mergeCell ref="M108:N108"/>
    <mergeCell ref="K108:L108"/>
    <mergeCell ref="O107:P107"/>
    <mergeCell ref="D102:J102"/>
    <mergeCell ref="K102:L102"/>
    <mergeCell ref="O102:P102"/>
    <mergeCell ref="L43:M43"/>
    <mergeCell ref="N43:O43"/>
    <mergeCell ref="D44:I44"/>
    <mergeCell ref="J44:K44"/>
    <mergeCell ref="L44:M44"/>
    <mergeCell ref="N44:O44"/>
    <mergeCell ref="B103:C103"/>
    <mergeCell ref="D103:J103"/>
    <mergeCell ref="K103:L103"/>
    <mergeCell ref="M103:N103"/>
    <mergeCell ref="O103:P103"/>
    <mergeCell ref="M102:N102"/>
    <mergeCell ref="B102:C102"/>
    <mergeCell ref="B100:C100"/>
    <mergeCell ref="D100:J100"/>
    <mergeCell ref="K100:L100"/>
    <mergeCell ref="M100:N100"/>
    <mergeCell ref="O100:P100"/>
    <mergeCell ref="B101:C101"/>
    <mergeCell ref="D101:J101"/>
    <mergeCell ref="K101:L101"/>
    <mergeCell ref="M101:N101"/>
    <mergeCell ref="O101:P101"/>
    <mergeCell ref="B98:C98"/>
    <mergeCell ref="D98:J98"/>
    <mergeCell ref="K98:L98"/>
    <mergeCell ref="M98:N98"/>
    <mergeCell ref="O98:P98"/>
    <mergeCell ref="B99:C99"/>
    <mergeCell ref="D99:J99"/>
    <mergeCell ref="K99:L99"/>
    <mergeCell ref="M99:N99"/>
    <mergeCell ref="O99:P99"/>
    <mergeCell ref="B96:C96"/>
    <mergeCell ref="D96:J96"/>
    <mergeCell ref="K96:L96"/>
    <mergeCell ref="M96:N96"/>
    <mergeCell ref="O96:P96"/>
    <mergeCell ref="B97:C97"/>
    <mergeCell ref="D97:J97"/>
    <mergeCell ref="K97:L97"/>
    <mergeCell ref="M97:N97"/>
    <mergeCell ref="O97:P97"/>
    <mergeCell ref="B94:C94"/>
    <mergeCell ref="D94:J94"/>
    <mergeCell ref="K94:L94"/>
    <mergeCell ref="M94:N94"/>
    <mergeCell ref="O94:P94"/>
    <mergeCell ref="B95:C95"/>
    <mergeCell ref="D95:J95"/>
    <mergeCell ref="K95:L95"/>
    <mergeCell ref="M95:N95"/>
    <mergeCell ref="O95:P95"/>
    <mergeCell ref="B92:C92"/>
    <mergeCell ref="D92:J92"/>
    <mergeCell ref="K92:L92"/>
    <mergeCell ref="M92:N92"/>
    <mergeCell ref="O92:P92"/>
    <mergeCell ref="B93:C93"/>
    <mergeCell ref="D93:J93"/>
    <mergeCell ref="K93:L93"/>
    <mergeCell ref="M93:N93"/>
    <mergeCell ref="O93:P93"/>
    <mergeCell ref="B90:C90"/>
    <mergeCell ref="D90:J90"/>
    <mergeCell ref="K90:L90"/>
    <mergeCell ref="M90:N90"/>
    <mergeCell ref="O90:P90"/>
    <mergeCell ref="B91:C91"/>
    <mergeCell ref="D91:J91"/>
    <mergeCell ref="K91:L91"/>
    <mergeCell ref="M91:N91"/>
    <mergeCell ref="O91:P91"/>
    <mergeCell ref="B88:C88"/>
    <mergeCell ref="D88:J88"/>
    <mergeCell ref="K88:L88"/>
    <mergeCell ref="M88:N88"/>
    <mergeCell ref="O88:P88"/>
    <mergeCell ref="B89:C89"/>
    <mergeCell ref="D89:J89"/>
    <mergeCell ref="K89:L89"/>
    <mergeCell ref="M89:N89"/>
    <mergeCell ref="O89:P89"/>
    <mergeCell ref="B86:C86"/>
    <mergeCell ref="D86:J86"/>
    <mergeCell ref="K86:L86"/>
    <mergeCell ref="M86:N86"/>
    <mergeCell ref="O86:P86"/>
    <mergeCell ref="B87:C87"/>
    <mergeCell ref="D87:J87"/>
    <mergeCell ref="K87:L87"/>
    <mergeCell ref="M87:N87"/>
    <mergeCell ref="O87:P87"/>
    <mergeCell ref="B84:C84"/>
    <mergeCell ref="D84:J84"/>
    <mergeCell ref="K84:L84"/>
    <mergeCell ref="M84:N84"/>
    <mergeCell ref="O84:P84"/>
    <mergeCell ref="B85:C85"/>
    <mergeCell ref="D85:J85"/>
    <mergeCell ref="K85:L85"/>
    <mergeCell ref="M85:N85"/>
    <mergeCell ref="O85:P85"/>
    <mergeCell ref="B82:C82"/>
    <mergeCell ref="D82:J82"/>
    <mergeCell ref="K82:L82"/>
    <mergeCell ref="M82:N82"/>
    <mergeCell ref="O82:P82"/>
    <mergeCell ref="B83:C83"/>
    <mergeCell ref="D83:J83"/>
    <mergeCell ref="K83:L83"/>
    <mergeCell ref="M83:N83"/>
    <mergeCell ref="O83:P83"/>
    <mergeCell ref="B80:C80"/>
    <mergeCell ref="D80:J80"/>
    <mergeCell ref="K80:L80"/>
    <mergeCell ref="M80:N80"/>
    <mergeCell ref="O80:P80"/>
    <mergeCell ref="B81:C81"/>
    <mergeCell ref="D81:J81"/>
    <mergeCell ref="K81:L81"/>
    <mergeCell ref="M81:N81"/>
    <mergeCell ref="O81:P81"/>
    <mergeCell ref="B78:C78"/>
    <mergeCell ref="D78:J78"/>
    <mergeCell ref="K78:L78"/>
    <mergeCell ref="M78:N78"/>
    <mergeCell ref="O78:P78"/>
    <mergeCell ref="B79:C79"/>
    <mergeCell ref="D79:J79"/>
    <mergeCell ref="K79:L79"/>
    <mergeCell ref="M79:N79"/>
    <mergeCell ref="O79:P79"/>
    <mergeCell ref="B76:C76"/>
    <mergeCell ref="D76:J76"/>
    <mergeCell ref="K76:L76"/>
    <mergeCell ref="M76:N76"/>
    <mergeCell ref="O76:P76"/>
    <mergeCell ref="B77:C77"/>
    <mergeCell ref="D77:J77"/>
    <mergeCell ref="K77:L77"/>
    <mergeCell ref="M77:N77"/>
    <mergeCell ref="O77:P77"/>
    <mergeCell ref="B74:C74"/>
    <mergeCell ref="D74:J74"/>
    <mergeCell ref="K74:L74"/>
    <mergeCell ref="M74:N74"/>
    <mergeCell ref="O74:P74"/>
    <mergeCell ref="B75:C75"/>
    <mergeCell ref="D75:J75"/>
    <mergeCell ref="K75:L75"/>
    <mergeCell ref="M75:N75"/>
    <mergeCell ref="O75:P75"/>
    <mergeCell ref="B72:C72"/>
    <mergeCell ref="D72:J72"/>
    <mergeCell ref="K72:L72"/>
    <mergeCell ref="M72:N72"/>
    <mergeCell ref="O72:P72"/>
    <mergeCell ref="B73:C73"/>
    <mergeCell ref="D73:J73"/>
    <mergeCell ref="K73:L73"/>
    <mergeCell ref="M73:N73"/>
    <mergeCell ref="O73:P73"/>
    <mergeCell ref="B70:C70"/>
    <mergeCell ref="D70:J70"/>
    <mergeCell ref="K70:L70"/>
    <mergeCell ref="M70:N70"/>
    <mergeCell ref="O70:P70"/>
    <mergeCell ref="B71:C71"/>
    <mergeCell ref="D71:J71"/>
    <mergeCell ref="K71:L71"/>
    <mergeCell ref="M71:N71"/>
    <mergeCell ref="O71:P71"/>
    <mergeCell ref="B68:C68"/>
    <mergeCell ref="D68:J68"/>
    <mergeCell ref="K68:L68"/>
    <mergeCell ref="M68:N68"/>
    <mergeCell ref="O68:P68"/>
    <mergeCell ref="B69:C69"/>
    <mergeCell ref="D69:J69"/>
    <mergeCell ref="K69:L69"/>
    <mergeCell ref="M69:N69"/>
    <mergeCell ref="O69:P69"/>
    <mergeCell ref="B66:C66"/>
    <mergeCell ref="D66:J66"/>
    <mergeCell ref="K66:L66"/>
    <mergeCell ref="M66:N66"/>
    <mergeCell ref="O66:P66"/>
    <mergeCell ref="B67:C67"/>
    <mergeCell ref="D67:J67"/>
    <mergeCell ref="K67:L67"/>
    <mergeCell ref="M67:N67"/>
    <mergeCell ref="O67:P67"/>
    <mergeCell ref="B64:C64"/>
    <mergeCell ref="D64:J64"/>
    <mergeCell ref="K64:L64"/>
    <mergeCell ref="M64:N64"/>
    <mergeCell ref="O64:P64"/>
    <mergeCell ref="B65:C65"/>
    <mergeCell ref="D65:J65"/>
    <mergeCell ref="K65:L65"/>
    <mergeCell ref="M65:N65"/>
    <mergeCell ref="O65:P65"/>
    <mergeCell ref="B62:C62"/>
    <mergeCell ref="D62:J62"/>
    <mergeCell ref="K62:L62"/>
    <mergeCell ref="M62:N62"/>
    <mergeCell ref="O62:P62"/>
    <mergeCell ref="B63:C63"/>
    <mergeCell ref="D63:J63"/>
    <mergeCell ref="K63:L63"/>
    <mergeCell ref="M63:N63"/>
    <mergeCell ref="O63:P63"/>
    <mergeCell ref="O120:P120"/>
    <mergeCell ref="O121:P121"/>
    <mergeCell ref="O122:P122"/>
    <mergeCell ref="O114:P114"/>
    <mergeCell ref="O115:P115"/>
    <mergeCell ref="O116:P116"/>
    <mergeCell ref="O117:P117"/>
    <mergeCell ref="O118:P118"/>
    <mergeCell ref="O119:P119"/>
    <mergeCell ref="E112:E113"/>
    <mergeCell ref="B120:D120"/>
    <mergeCell ref="B121:D121"/>
    <mergeCell ref="B122:D122"/>
    <mergeCell ref="B114:D114"/>
    <mergeCell ref="B115:D115"/>
    <mergeCell ref="B116:D116"/>
    <mergeCell ref="B117:D117"/>
    <mergeCell ref="B118:D118"/>
    <mergeCell ref="B119:D119"/>
    <mergeCell ref="O106:P106"/>
    <mergeCell ref="B107:C107"/>
    <mergeCell ref="D107:J107"/>
    <mergeCell ref="K107:L107"/>
    <mergeCell ref="M107:N107"/>
    <mergeCell ref="A112:A113"/>
    <mergeCell ref="F112:H112"/>
    <mergeCell ref="I112:K112"/>
    <mergeCell ref="L112:N112"/>
    <mergeCell ref="B112:D113"/>
    <mergeCell ref="B105:C105"/>
    <mergeCell ref="D105:J105"/>
    <mergeCell ref="K105:L105"/>
    <mergeCell ref="M105:N105"/>
    <mergeCell ref="O105:P105"/>
    <mergeCell ref="O112:P113"/>
    <mergeCell ref="B106:C106"/>
    <mergeCell ref="D106:J106"/>
    <mergeCell ref="K106:L106"/>
    <mergeCell ref="M106:N106"/>
    <mergeCell ref="B59:C59"/>
    <mergeCell ref="D59:J59"/>
    <mergeCell ref="K59:L59"/>
    <mergeCell ref="M59:N59"/>
    <mergeCell ref="O59:P59"/>
    <mergeCell ref="B104:C104"/>
    <mergeCell ref="D104:J104"/>
    <mergeCell ref="K104:L104"/>
    <mergeCell ref="M104:N104"/>
    <mergeCell ref="O104:P104"/>
    <mergeCell ref="N54:P54"/>
    <mergeCell ref="A55:E55"/>
    <mergeCell ref="F55:G55"/>
    <mergeCell ref="A54:E54"/>
    <mergeCell ref="F54:G54"/>
    <mergeCell ref="B61:C61"/>
    <mergeCell ref="D61:J61"/>
    <mergeCell ref="K61:L61"/>
    <mergeCell ref="M61:N61"/>
    <mergeCell ref="O61:P61"/>
    <mergeCell ref="B60:C60"/>
    <mergeCell ref="D60:J60"/>
    <mergeCell ref="K60:L60"/>
    <mergeCell ref="M60:N60"/>
    <mergeCell ref="H53:J53"/>
    <mergeCell ref="K53:M53"/>
    <mergeCell ref="N53:P53"/>
    <mergeCell ref="O60:P60"/>
    <mergeCell ref="H54:J54"/>
    <mergeCell ref="K54:M54"/>
    <mergeCell ref="H55:J55"/>
    <mergeCell ref="K55:M55"/>
    <mergeCell ref="N55:P55"/>
    <mergeCell ref="A52:E52"/>
    <mergeCell ref="F52:G52"/>
    <mergeCell ref="H52:J52"/>
    <mergeCell ref="K52:M52"/>
    <mergeCell ref="N52:P52"/>
    <mergeCell ref="A53:E53"/>
    <mergeCell ref="F53:G53"/>
    <mergeCell ref="H51:J51"/>
    <mergeCell ref="K51:M51"/>
    <mergeCell ref="A50:E50"/>
    <mergeCell ref="F50:G50"/>
    <mergeCell ref="H50:J50"/>
    <mergeCell ref="K50:M50"/>
    <mergeCell ref="A51:E51"/>
    <mergeCell ref="F51:G51"/>
    <mergeCell ref="N50:P50"/>
    <mergeCell ref="J43:K43"/>
    <mergeCell ref="A49:E49"/>
    <mergeCell ref="N35:O35"/>
    <mergeCell ref="D40:I40"/>
    <mergeCell ref="D41:I41"/>
    <mergeCell ref="F49:G49"/>
    <mergeCell ref="H49:J49"/>
    <mergeCell ref="K49:M49"/>
    <mergeCell ref="N45:O45"/>
    <mergeCell ref="N42:O42"/>
    <mergeCell ref="L41:M41"/>
    <mergeCell ref="N41:O41"/>
    <mergeCell ref="L40:M40"/>
    <mergeCell ref="J40:K40"/>
    <mergeCell ref="D108:J108"/>
    <mergeCell ref="D45:I45"/>
    <mergeCell ref="J45:K45"/>
    <mergeCell ref="L45:M45"/>
    <mergeCell ref="D42:I42"/>
    <mergeCell ref="D35:K35"/>
    <mergeCell ref="L35:M35"/>
    <mergeCell ref="N51:P51"/>
    <mergeCell ref="N49:P49"/>
    <mergeCell ref="D43:I43"/>
    <mergeCell ref="B108:C108"/>
    <mergeCell ref="D36:K36"/>
    <mergeCell ref="L36:M36"/>
    <mergeCell ref="N36:O36"/>
    <mergeCell ref="N40:O40"/>
    <mergeCell ref="J41:K41"/>
    <mergeCell ref="B23:P23"/>
    <mergeCell ref="B24:P24"/>
    <mergeCell ref="B25:P25"/>
    <mergeCell ref="D34:K34"/>
    <mergeCell ref="L34:M34"/>
    <mergeCell ref="N34:O34"/>
    <mergeCell ref="B26:P26"/>
    <mergeCell ref="B27:P27"/>
    <mergeCell ref="B28:P28"/>
    <mergeCell ref="A8:O8"/>
    <mergeCell ref="A9:O9"/>
    <mergeCell ref="E11:L11"/>
    <mergeCell ref="E14:L14"/>
    <mergeCell ref="G17:M17"/>
    <mergeCell ref="A20:O20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17"/>
  <sheetViews>
    <sheetView zoomScalePageLayoutView="0" workbookViewId="0" topLeftCell="A28">
      <selection activeCell="M116" sqref="M116"/>
    </sheetView>
  </sheetViews>
  <sheetFormatPr defaultColWidth="9.140625" defaultRowHeight="12.75"/>
  <cols>
    <col min="1" max="1" width="4.421875" style="0" customWidth="1"/>
    <col min="9" max="9" width="2.28125" style="0" customWidth="1"/>
    <col min="10" max="10" width="1.7109375" style="0" customWidth="1"/>
    <col min="12" max="12" width="10.28125" style="0" customWidth="1"/>
    <col min="13" max="13" width="9.8515625" style="0" customWidth="1"/>
    <col min="14" max="14" width="9.00390625" style="0" customWidth="1"/>
    <col min="16" max="16" width="3.28125" style="0" customWidth="1"/>
    <col min="17" max="17" width="0.13671875" style="0" customWidth="1"/>
    <col min="19" max="19" width="7.421875" style="0" customWidth="1"/>
  </cols>
  <sheetData>
    <row r="1" spans="9:15" ht="12.75">
      <c r="I1" s="58" t="s">
        <v>267</v>
      </c>
      <c r="J1" s="58"/>
      <c r="K1" s="58"/>
      <c r="O1" s="58"/>
    </row>
    <row r="2" spans="9:15" ht="12.75" customHeight="1">
      <c r="I2" s="58" t="s">
        <v>268</v>
      </c>
      <c r="J2" s="58"/>
      <c r="K2" s="58"/>
      <c r="O2" s="58"/>
    </row>
    <row r="3" spans="9:15" ht="12.75">
      <c r="I3" s="323" t="s">
        <v>323</v>
      </c>
      <c r="J3" s="323"/>
      <c r="K3" s="323"/>
      <c r="L3" s="323"/>
      <c r="M3" s="323"/>
      <c r="N3" s="323"/>
      <c r="O3" s="58"/>
    </row>
    <row r="4" spans="1:14" ht="18.75">
      <c r="A4" s="2"/>
      <c r="B4" s="2"/>
      <c r="C4" s="2"/>
      <c r="D4" s="2"/>
      <c r="E4" s="2"/>
      <c r="F4" s="2"/>
      <c r="G4" s="106" t="s">
        <v>20</v>
      </c>
      <c r="H4" s="106"/>
      <c r="I4" s="106"/>
      <c r="J4" s="106"/>
      <c r="K4" s="106"/>
      <c r="L4" s="106"/>
      <c r="M4" s="106"/>
      <c r="N4" s="107"/>
    </row>
    <row r="5" spans="1:14" ht="18.75">
      <c r="A5" s="2"/>
      <c r="B5" s="2"/>
      <c r="C5" s="2"/>
      <c r="D5" s="2"/>
      <c r="E5" s="2"/>
      <c r="F5" s="2"/>
      <c r="G5" s="106" t="s">
        <v>380</v>
      </c>
      <c r="H5" s="106" t="s">
        <v>21</v>
      </c>
      <c r="I5" s="106"/>
      <c r="J5" s="106"/>
      <c r="K5" s="106"/>
      <c r="L5" s="106"/>
      <c r="M5" s="106"/>
      <c r="N5" s="107"/>
    </row>
    <row r="6" spans="1:14" ht="18.75">
      <c r="A6" s="2"/>
      <c r="B6" s="2"/>
      <c r="C6" s="2"/>
      <c r="D6" s="2"/>
      <c r="E6" s="2"/>
      <c r="F6" s="2"/>
      <c r="G6" s="102" t="s">
        <v>381</v>
      </c>
      <c r="H6" s="106"/>
      <c r="I6" s="106"/>
      <c r="J6" s="106"/>
      <c r="K6" s="106"/>
      <c r="L6" s="106"/>
      <c r="M6" s="106"/>
      <c r="N6" s="107"/>
    </row>
    <row r="7" spans="1:16" ht="15">
      <c r="A7" s="2"/>
      <c r="B7" s="2"/>
      <c r="C7" s="2"/>
      <c r="D7" s="2"/>
      <c r="E7" s="2"/>
      <c r="F7" s="2"/>
      <c r="G7" s="2"/>
      <c r="H7" s="2"/>
      <c r="I7" s="3"/>
      <c r="J7" s="3"/>
      <c r="K7" s="46"/>
      <c r="L7" s="46"/>
      <c r="M7" s="46"/>
      <c r="N7" s="46"/>
      <c r="O7" s="46"/>
      <c r="P7" s="46"/>
    </row>
    <row r="8" spans="1:16" ht="15">
      <c r="A8" s="2"/>
      <c r="B8" s="2"/>
      <c r="C8" s="2"/>
      <c r="D8" s="2"/>
      <c r="E8" s="2"/>
      <c r="F8" s="2"/>
      <c r="G8" s="2"/>
      <c r="H8" s="2"/>
      <c r="I8" s="3"/>
      <c r="J8" s="3"/>
      <c r="K8" s="46"/>
      <c r="L8" s="46"/>
      <c r="M8" s="46"/>
      <c r="N8" s="46"/>
      <c r="O8" s="46"/>
      <c r="P8" s="46"/>
    </row>
    <row r="9" spans="1:16" ht="15">
      <c r="A9" s="3"/>
      <c r="B9" s="3"/>
      <c r="C9" s="3"/>
      <c r="D9" s="4"/>
      <c r="E9" s="3"/>
      <c r="F9" s="3"/>
      <c r="G9" s="3"/>
      <c r="H9" s="3"/>
      <c r="I9" s="3"/>
      <c r="J9" s="3"/>
      <c r="K9" s="46"/>
      <c r="L9" s="46"/>
      <c r="M9" s="46"/>
      <c r="N9" s="46"/>
      <c r="O9" s="46"/>
      <c r="P9" s="46"/>
    </row>
    <row r="10" spans="1:15" ht="15">
      <c r="A10" s="5"/>
      <c r="B10" s="5"/>
      <c r="C10" s="5"/>
      <c r="D10" s="4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8">
      <c r="A11" s="328" t="s">
        <v>23</v>
      </c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8"/>
    </row>
    <row r="12" spans="1:15" ht="18">
      <c r="A12" s="328" t="s">
        <v>349</v>
      </c>
      <c r="B12" s="328"/>
      <c r="C12" s="328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</row>
    <row r="13" spans="1:15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5.75">
      <c r="A14" s="6" t="s">
        <v>0</v>
      </c>
      <c r="B14" s="61" t="s">
        <v>286</v>
      </c>
      <c r="C14" s="91"/>
      <c r="D14" s="61"/>
      <c r="E14" s="329" t="s">
        <v>47</v>
      </c>
      <c r="F14" s="329"/>
      <c r="G14" s="329"/>
      <c r="H14" s="329"/>
      <c r="I14" s="329"/>
      <c r="J14" s="329"/>
      <c r="K14" s="329"/>
      <c r="L14" s="329"/>
      <c r="M14" s="13"/>
      <c r="N14" s="13"/>
      <c r="O14" s="13"/>
    </row>
    <row r="15" spans="1:15" ht="15">
      <c r="A15" s="6" t="s">
        <v>330</v>
      </c>
      <c r="B15" s="6"/>
      <c r="C15" s="6"/>
      <c r="D15" s="60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5">
      <c r="A16" s="6"/>
      <c r="B16" s="6"/>
      <c r="C16" s="6"/>
      <c r="D16" s="60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.75">
      <c r="A17" s="14" t="s">
        <v>48</v>
      </c>
      <c r="B17" s="61" t="s">
        <v>287</v>
      </c>
      <c r="C17" s="91"/>
      <c r="D17" s="61"/>
      <c r="E17" s="329" t="s">
        <v>47</v>
      </c>
      <c r="F17" s="329"/>
      <c r="G17" s="329"/>
      <c r="H17" s="329"/>
      <c r="I17" s="329"/>
      <c r="J17" s="329"/>
      <c r="K17" s="329"/>
      <c r="L17" s="329"/>
      <c r="M17" s="13"/>
      <c r="N17" s="13"/>
      <c r="O17" s="13"/>
    </row>
    <row r="18" spans="1:15" ht="15">
      <c r="A18" s="6" t="s">
        <v>343</v>
      </c>
      <c r="B18" s="6"/>
      <c r="C18" s="6"/>
      <c r="D18" s="60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5">
      <c r="A19" s="6"/>
      <c r="B19" s="6"/>
      <c r="C19" s="6"/>
      <c r="D19" s="60"/>
      <c r="E19" s="3"/>
      <c r="F19" s="3"/>
      <c r="G19" s="444" t="s">
        <v>350</v>
      </c>
      <c r="H19" s="270"/>
      <c r="I19" s="270"/>
      <c r="J19" s="270"/>
      <c r="K19" s="270"/>
      <c r="L19" s="270"/>
      <c r="M19" s="270"/>
      <c r="N19" s="270"/>
      <c r="O19" s="270"/>
    </row>
    <row r="20" spans="1:15" ht="15.75">
      <c r="A20" s="6" t="s">
        <v>24</v>
      </c>
      <c r="B20" s="59" t="s">
        <v>259</v>
      </c>
      <c r="C20" s="15" t="s">
        <v>230</v>
      </c>
      <c r="D20" s="59"/>
      <c r="E20" s="15"/>
      <c r="F20" s="15"/>
      <c r="G20" s="445"/>
      <c r="H20" s="445"/>
      <c r="I20" s="445"/>
      <c r="J20" s="445"/>
      <c r="K20" s="445"/>
      <c r="L20" s="445"/>
      <c r="M20" s="445"/>
      <c r="N20" s="445"/>
      <c r="O20" s="445"/>
    </row>
    <row r="21" spans="1:15" ht="15">
      <c r="A21" s="6" t="s">
        <v>331</v>
      </c>
      <c r="B21" s="6"/>
      <c r="C21" s="6"/>
      <c r="D21" s="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28.5" customHeight="1">
      <c r="A23" s="330" t="s">
        <v>425</v>
      </c>
      <c r="B23" s="330"/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</row>
    <row r="24" spans="1:15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5">
      <c r="A25" s="8" t="s">
        <v>228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6" ht="15" customHeight="1">
      <c r="A26" s="2">
        <v>1</v>
      </c>
      <c r="B26" s="326" t="s">
        <v>370</v>
      </c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</row>
    <row r="27" spans="1:16" ht="15" customHeight="1">
      <c r="A27" s="2">
        <v>2</v>
      </c>
      <c r="B27" s="326" t="s">
        <v>387</v>
      </c>
      <c r="C27" s="331"/>
      <c r="D27" s="331"/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331"/>
      <c r="P27" s="331"/>
    </row>
    <row r="28" spans="1:16" ht="15">
      <c r="A28" s="2">
        <v>3</v>
      </c>
      <c r="B28" s="332" t="s">
        <v>362</v>
      </c>
      <c r="C28" s="331"/>
      <c r="D28" s="331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</row>
    <row r="29" spans="1:17" ht="33.75" customHeight="1">
      <c r="A29" s="2">
        <v>4</v>
      </c>
      <c r="B29" s="330" t="s">
        <v>447</v>
      </c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</row>
    <row r="30" spans="1:15" ht="20.25" customHeight="1">
      <c r="A30" s="2">
        <v>5</v>
      </c>
      <c r="B30" s="326" t="str">
        <f>'ДНЗ 1010'!B32:P32</f>
        <v>Рішення сесії  від 05.03.2019 №1354; Рішення сесії від 21.05.2019 №1526; Рішення бюджетної комісії від  31.05.2019 №68; Рішеня бюджетної комісії від 31.05.2019 №70; Рішення сесії від 13.06. 2019 №1580</v>
      </c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</row>
    <row r="31" spans="1:15" ht="15" customHeight="1">
      <c r="A31" s="2"/>
      <c r="B31" s="17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</row>
    <row r="32" spans="1:15" ht="15" customHeight="1" thickBot="1">
      <c r="A32" s="332" t="s">
        <v>351</v>
      </c>
      <c r="B32" s="436"/>
      <c r="C32" s="436"/>
      <c r="D32" s="436"/>
      <c r="E32" s="436"/>
      <c r="F32" s="436"/>
      <c r="G32" s="436"/>
      <c r="H32" s="436"/>
      <c r="I32" s="436"/>
      <c r="J32" s="436"/>
      <c r="K32" s="436"/>
      <c r="L32" s="436"/>
      <c r="M32" s="39"/>
      <c r="N32" s="39"/>
      <c r="O32" s="39"/>
    </row>
    <row r="33" spans="1:15" ht="15" customHeight="1" thickBot="1">
      <c r="A33" s="27" t="s">
        <v>84</v>
      </c>
      <c r="B33" s="437" t="s">
        <v>352</v>
      </c>
      <c r="C33" s="437"/>
      <c r="D33" s="437"/>
      <c r="E33" s="437"/>
      <c r="F33" s="437"/>
      <c r="G33" s="437"/>
      <c r="H33" s="437"/>
      <c r="I33" s="437"/>
      <c r="J33" s="437"/>
      <c r="K33" s="437"/>
      <c r="L33" s="438"/>
      <c r="M33" s="438"/>
      <c r="N33" s="438"/>
      <c r="O33" s="439"/>
    </row>
    <row r="34" spans="1:15" ht="15" customHeight="1">
      <c r="A34" s="23">
        <v>1</v>
      </c>
      <c r="B34" s="536" t="s">
        <v>350</v>
      </c>
      <c r="C34" s="537"/>
      <c r="D34" s="537"/>
      <c r="E34" s="537"/>
      <c r="F34" s="537"/>
      <c r="G34" s="537"/>
      <c r="H34" s="537"/>
      <c r="I34" s="537"/>
      <c r="J34" s="537"/>
      <c r="K34" s="537"/>
      <c r="L34" s="537"/>
      <c r="M34" s="537"/>
      <c r="N34" s="537"/>
      <c r="O34" s="538"/>
    </row>
    <row r="35" spans="1:15" ht="15" customHeight="1" thickBot="1">
      <c r="A35" s="25"/>
      <c r="B35" s="539"/>
      <c r="C35" s="540"/>
      <c r="D35" s="540"/>
      <c r="E35" s="540"/>
      <c r="F35" s="540"/>
      <c r="G35" s="540"/>
      <c r="H35" s="540"/>
      <c r="I35" s="540"/>
      <c r="J35" s="540"/>
      <c r="K35" s="540"/>
      <c r="L35" s="541"/>
      <c r="M35" s="541"/>
      <c r="N35" s="541"/>
      <c r="O35" s="542"/>
    </row>
    <row r="36" spans="1:15" ht="15" customHeight="1">
      <c r="A36" s="2"/>
      <c r="B36" s="17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</row>
    <row r="37" spans="1:15" ht="15" customHeight="1" hidden="1">
      <c r="A37" s="2"/>
      <c r="B37" s="17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</row>
    <row r="38" spans="1:15" ht="15" customHeight="1" hidden="1">
      <c r="A38" s="2"/>
      <c r="B38" s="17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  <row r="39" spans="1:15" ht="15" customHeight="1" hidden="1">
      <c r="A39" s="2"/>
      <c r="B39" s="17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5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6" ht="47.25" customHeight="1">
      <c r="A41" s="269" t="s">
        <v>463</v>
      </c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</row>
    <row r="43" spans="1:3" ht="15.75">
      <c r="A43" s="3" t="s">
        <v>325</v>
      </c>
      <c r="B43" s="1"/>
      <c r="C43" s="1"/>
    </row>
    <row r="44" ht="13.5" thickBot="1"/>
    <row r="45" spans="1:15" ht="26.25" thickBot="1">
      <c r="A45" s="27" t="s">
        <v>84</v>
      </c>
      <c r="B45" s="277" t="s">
        <v>3</v>
      </c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80"/>
    </row>
    <row r="46" spans="1:15" ht="12.75">
      <c r="A46" s="24">
        <v>1</v>
      </c>
      <c r="B46" s="543" t="s">
        <v>209</v>
      </c>
      <c r="C46" s="424"/>
      <c r="D46" s="424"/>
      <c r="E46" s="424"/>
      <c r="F46" s="424"/>
      <c r="G46" s="424"/>
      <c r="H46" s="424"/>
      <c r="I46" s="424"/>
      <c r="J46" s="424"/>
      <c r="K46" s="424"/>
      <c r="L46" s="424"/>
      <c r="M46" s="424"/>
      <c r="N46" s="424"/>
      <c r="O46" s="424"/>
    </row>
    <row r="47" spans="1:15" ht="12.75">
      <c r="A47" s="22">
        <v>2</v>
      </c>
      <c r="B47" s="393" t="s">
        <v>464</v>
      </c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</row>
    <row r="48" spans="4:15" ht="12.75"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5">
      <c r="A49" s="3" t="s">
        <v>353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ht="6" customHeight="1" thickBot="1"/>
    <row r="51" spans="1:15" ht="26.25" thickBot="1">
      <c r="A51" s="27" t="s">
        <v>84</v>
      </c>
      <c r="B51" s="277" t="s">
        <v>317</v>
      </c>
      <c r="C51" s="278"/>
      <c r="D51" s="278"/>
      <c r="E51" s="278"/>
      <c r="F51" s="278"/>
      <c r="G51" s="278"/>
      <c r="H51" s="278"/>
      <c r="I51" s="278"/>
      <c r="J51" s="263" t="s">
        <v>90</v>
      </c>
      <c r="K51" s="304"/>
      <c r="L51" s="263" t="s">
        <v>85</v>
      </c>
      <c r="M51" s="304"/>
      <c r="N51" s="263" t="s">
        <v>9</v>
      </c>
      <c r="O51" s="304"/>
    </row>
    <row r="52" spans="1:15" ht="12.75">
      <c r="A52" s="21">
        <v>1</v>
      </c>
      <c r="B52" s="360">
        <v>2</v>
      </c>
      <c r="C52" s="294"/>
      <c r="D52" s="294"/>
      <c r="E52" s="294"/>
      <c r="F52" s="294"/>
      <c r="G52" s="294"/>
      <c r="H52" s="294"/>
      <c r="I52" s="295"/>
      <c r="J52" s="360">
        <v>3</v>
      </c>
      <c r="K52" s="295"/>
      <c r="L52" s="485">
        <v>4</v>
      </c>
      <c r="M52" s="535"/>
      <c r="N52" s="485">
        <v>5</v>
      </c>
      <c r="O52" s="535"/>
    </row>
    <row r="53" spans="1:15" ht="26.25" customHeight="1">
      <c r="A53" s="22">
        <v>1</v>
      </c>
      <c r="B53" s="308" t="s">
        <v>210</v>
      </c>
      <c r="C53" s="309"/>
      <c r="D53" s="309"/>
      <c r="E53" s="309"/>
      <c r="F53" s="309"/>
      <c r="G53" s="309"/>
      <c r="H53" s="309"/>
      <c r="I53" s="310"/>
      <c r="J53" s="252">
        <v>10860</v>
      </c>
      <c r="K53" s="299"/>
      <c r="L53" s="312"/>
      <c r="M53" s="233"/>
      <c r="N53" s="252">
        <f>J53+L53</f>
        <v>10860</v>
      </c>
      <c r="O53" s="299"/>
    </row>
    <row r="54" spans="1:15" ht="27" customHeight="1">
      <c r="A54" s="22">
        <v>2</v>
      </c>
      <c r="B54" s="308" t="s">
        <v>465</v>
      </c>
      <c r="C54" s="309"/>
      <c r="D54" s="309"/>
      <c r="E54" s="309"/>
      <c r="F54" s="309"/>
      <c r="G54" s="309"/>
      <c r="H54" s="309"/>
      <c r="I54" s="310"/>
      <c r="J54" s="252">
        <v>235100</v>
      </c>
      <c r="K54" s="299"/>
      <c r="L54" s="252"/>
      <c r="M54" s="299"/>
      <c r="N54" s="252">
        <f>J54+L54</f>
        <v>235100</v>
      </c>
      <c r="O54" s="299"/>
    </row>
    <row r="55" spans="1:15" ht="12.75">
      <c r="A55" s="22"/>
      <c r="B55" s="300" t="s">
        <v>327</v>
      </c>
      <c r="C55" s="253"/>
      <c r="D55" s="253"/>
      <c r="E55" s="253"/>
      <c r="F55" s="253"/>
      <c r="G55" s="253"/>
      <c r="H55" s="253"/>
      <c r="I55" s="254"/>
      <c r="J55" s="252">
        <f>235100+10860</f>
        <v>245960</v>
      </c>
      <c r="K55" s="299"/>
      <c r="L55" s="339"/>
      <c r="M55" s="341"/>
      <c r="N55" s="252">
        <f>J55+L55</f>
        <v>245960</v>
      </c>
      <c r="O55" s="299"/>
    </row>
    <row r="57" ht="15">
      <c r="A57" s="3" t="s">
        <v>354</v>
      </c>
    </row>
    <row r="58" ht="1.5" customHeight="1" thickBot="1"/>
    <row r="59" spans="1:16" ht="26.25" thickBot="1">
      <c r="A59" s="96" t="s">
        <v>84</v>
      </c>
      <c r="B59" s="292" t="s">
        <v>360</v>
      </c>
      <c r="C59" s="264"/>
      <c r="D59" s="264"/>
      <c r="E59" s="264"/>
      <c r="F59" s="264"/>
      <c r="G59" s="304"/>
      <c r="H59" s="277" t="s">
        <v>90</v>
      </c>
      <c r="I59" s="278"/>
      <c r="J59" s="278"/>
      <c r="K59" s="277" t="s">
        <v>85</v>
      </c>
      <c r="L59" s="278"/>
      <c r="M59" s="278"/>
      <c r="N59" s="277" t="s">
        <v>86</v>
      </c>
      <c r="O59" s="278"/>
      <c r="P59" s="336"/>
    </row>
    <row r="60" spans="1:16" ht="12.75">
      <c r="A60" s="81">
        <v>1</v>
      </c>
      <c r="B60" s="293">
        <v>2</v>
      </c>
      <c r="C60" s="294"/>
      <c r="D60" s="294"/>
      <c r="E60" s="294"/>
      <c r="F60" s="294"/>
      <c r="G60" s="295"/>
      <c r="H60" s="260">
        <v>3</v>
      </c>
      <c r="I60" s="260"/>
      <c r="J60" s="260"/>
      <c r="K60" s="260">
        <v>4</v>
      </c>
      <c r="L60" s="260"/>
      <c r="M60" s="260"/>
      <c r="N60" s="260">
        <v>5</v>
      </c>
      <c r="O60" s="260"/>
      <c r="P60" s="260"/>
    </row>
    <row r="61" spans="1:16" ht="25.5" customHeight="1">
      <c r="A61" s="68">
        <v>1</v>
      </c>
      <c r="B61" s="308" t="s">
        <v>462</v>
      </c>
      <c r="C61" s="309"/>
      <c r="D61" s="309"/>
      <c r="E61" s="309"/>
      <c r="F61" s="309"/>
      <c r="G61" s="310"/>
      <c r="H61" s="232">
        <v>235100</v>
      </c>
      <c r="I61" s="232"/>
      <c r="J61" s="232"/>
      <c r="K61" s="232"/>
      <c r="L61" s="232"/>
      <c r="M61" s="232"/>
      <c r="N61" s="232">
        <v>235100</v>
      </c>
      <c r="O61" s="232"/>
      <c r="P61" s="232"/>
    </row>
    <row r="62" spans="1:16" ht="12.75">
      <c r="A62" s="68"/>
      <c r="B62" s="533"/>
      <c r="C62" s="526"/>
      <c r="D62" s="526"/>
      <c r="E62" s="526"/>
      <c r="F62" s="526"/>
      <c r="G62" s="459"/>
      <c r="H62" s="232"/>
      <c r="I62" s="232"/>
      <c r="J62" s="232"/>
      <c r="K62" s="232"/>
      <c r="L62" s="232"/>
      <c r="M62" s="232"/>
      <c r="N62" s="232"/>
      <c r="O62" s="232"/>
      <c r="P62" s="232"/>
    </row>
    <row r="63" spans="1:16" ht="12.75" hidden="1">
      <c r="A63" s="68"/>
      <c r="B63" s="533"/>
      <c r="C63" s="526"/>
      <c r="D63" s="526"/>
      <c r="E63" s="526"/>
      <c r="F63" s="526"/>
      <c r="G63" s="459"/>
      <c r="H63" s="232"/>
      <c r="I63" s="232"/>
      <c r="J63" s="232"/>
      <c r="K63" s="232"/>
      <c r="L63" s="232"/>
      <c r="M63" s="232"/>
      <c r="N63" s="232"/>
      <c r="O63" s="232"/>
      <c r="P63" s="232"/>
    </row>
    <row r="64" spans="1:16" ht="12.75" hidden="1">
      <c r="A64" s="68"/>
      <c r="B64" s="532"/>
      <c r="C64" s="309"/>
      <c r="D64" s="309"/>
      <c r="E64" s="309"/>
      <c r="F64" s="309"/>
      <c r="G64" s="310"/>
      <c r="H64" s="232"/>
      <c r="I64" s="232"/>
      <c r="J64" s="232"/>
      <c r="K64" s="232"/>
      <c r="L64" s="232"/>
      <c r="M64" s="232"/>
      <c r="N64" s="232"/>
      <c r="O64" s="232"/>
      <c r="P64" s="232"/>
    </row>
    <row r="65" spans="1:16" ht="12.75">
      <c r="A65" s="68"/>
      <c r="B65" s="368" t="s">
        <v>327</v>
      </c>
      <c r="C65" s="526"/>
      <c r="D65" s="526"/>
      <c r="E65" s="526"/>
      <c r="F65" s="526"/>
      <c r="G65" s="459"/>
      <c r="H65" s="232">
        <v>235100</v>
      </c>
      <c r="I65" s="232"/>
      <c r="J65" s="232"/>
      <c r="K65" s="232"/>
      <c r="L65" s="232"/>
      <c r="M65" s="232"/>
      <c r="N65" s="232">
        <v>235100</v>
      </c>
      <c r="O65" s="232"/>
      <c r="P65" s="232"/>
    </row>
    <row r="67" ht="15">
      <c r="A67" s="3" t="s">
        <v>355</v>
      </c>
    </row>
    <row r="68" ht="13.5" thickBot="1"/>
    <row r="69" spans="1:16" ht="50.25" customHeight="1" thickBot="1">
      <c r="A69" s="27" t="s">
        <v>94</v>
      </c>
      <c r="B69" s="263" t="s">
        <v>420</v>
      </c>
      <c r="C69" s="264"/>
      <c r="D69" s="264"/>
      <c r="E69" s="264"/>
      <c r="F69" s="264"/>
      <c r="G69" s="264"/>
      <c r="H69" s="264"/>
      <c r="I69" s="264"/>
      <c r="J69" s="304"/>
      <c r="K69" s="71" t="s">
        <v>12</v>
      </c>
      <c r="L69" s="71" t="s">
        <v>13</v>
      </c>
      <c r="M69" s="71" t="s">
        <v>5</v>
      </c>
      <c r="N69" s="71" t="s">
        <v>85</v>
      </c>
      <c r="O69" s="305" t="s">
        <v>327</v>
      </c>
      <c r="P69" s="534"/>
    </row>
    <row r="70" spans="1:16" ht="12.75">
      <c r="A70" s="18">
        <v>1</v>
      </c>
      <c r="B70" s="293">
        <v>2</v>
      </c>
      <c r="C70" s="294"/>
      <c r="D70" s="294"/>
      <c r="E70" s="294"/>
      <c r="F70" s="294"/>
      <c r="G70" s="294"/>
      <c r="H70" s="294"/>
      <c r="I70" s="294"/>
      <c r="J70" s="295"/>
      <c r="K70" s="18">
        <v>3</v>
      </c>
      <c r="L70" s="18">
        <v>4</v>
      </c>
      <c r="M70" s="18">
        <v>5</v>
      </c>
      <c r="N70" s="18">
        <v>6</v>
      </c>
      <c r="O70" s="293">
        <v>7</v>
      </c>
      <c r="P70" s="295"/>
    </row>
    <row r="71" spans="1:16" ht="12.75">
      <c r="A71" s="12"/>
      <c r="B71" s="351" t="s">
        <v>152</v>
      </c>
      <c r="C71" s="309"/>
      <c r="D71" s="309"/>
      <c r="E71" s="309"/>
      <c r="F71" s="309"/>
      <c r="G71" s="309"/>
      <c r="H71" s="309"/>
      <c r="I71" s="309"/>
      <c r="J71" s="310"/>
      <c r="K71" s="88"/>
      <c r="L71" s="88"/>
      <c r="M71" s="88"/>
      <c r="N71" s="88"/>
      <c r="O71" s="306"/>
      <c r="P71" s="254"/>
    </row>
    <row r="72" spans="1:16" ht="30" customHeight="1">
      <c r="A72" s="12"/>
      <c r="B72" s="308" t="s">
        <v>209</v>
      </c>
      <c r="C72" s="309"/>
      <c r="D72" s="309"/>
      <c r="E72" s="309"/>
      <c r="F72" s="309"/>
      <c r="G72" s="309"/>
      <c r="H72" s="309"/>
      <c r="I72" s="309"/>
      <c r="J72" s="310"/>
      <c r="K72" s="89" t="s">
        <v>36</v>
      </c>
      <c r="L72" s="89" t="s">
        <v>43</v>
      </c>
      <c r="M72" s="67">
        <v>10860</v>
      </c>
      <c r="N72" s="11"/>
      <c r="O72" s="306">
        <v>10860</v>
      </c>
      <c r="P72" s="254"/>
    </row>
    <row r="73" spans="1:16" ht="12.75">
      <c r="A73" s="12">
        <v>1</v>
      </c>
      <c r="B73" s="351" t="s">
        <v>263</v>
      </c>
      <c r="C73" s="309"/>
      <c r="D73" s="309"/>
      <c r="E73" s="309"/>
      <c r="F73" s="309"/>
      <c r="G73" s="309"/>
      <c r="H73" s="309"/>
      <c r="I73" s="309"/>
      <c r="J73" s="310"/>
      <c r="K73" s="88"/>
      <c r="L73" s="88"/>
      <c r="M73" s="11"/>
      <c r="N73" s="11"/>
      <c r="O73" s="306"/>
      <c r="P73" s="254"/>
    </row>
    <row r="74" spans="1:16" ht="12.75">
      <c r="A74" s="12"/>
      <c r="B74" s="308" t="s">
        <v>211</v>
      </c>
      <c r="C74" s="309"/>
      <c r="D74" s="309"/>
      <c r="E74" s="309"/>
      <c r="F74" s="309"/>
      <c r="G74" s="309"/>
      <c r="H74" s="309"/>
      <c r="I74" s="309"/>
      <c r="J74" s="310"/>
      <c r="K74" s="89" t="s">
        <v>78</v>
      </c>
      <c r="L74" s="88"/>
      <c r="M74" s="11">
        <v>6</v>
      </c>
      <c r="N74" s="11"/>
      <c r="O74" s="306">
        <v>6</v>
      </c>
      <c r="P74" s="254"/>
    </row>
    <row r="75" spans="1:17" ht="12.75" customHeight="1">
      <c r="A75" s="12">
        <v>2</v>
      </c>
      <c r="B75" s="351" t="s">
        <v>33</v>
      </c>
      <c r="C75" s="309"/>
      <c r="D75" s="309"/>
      <c r="E75" s="309"/>
      <c r="F75" s="309"/>
      <c r="G75" s="309"/>
      <c r="H75" s="309"/>
      <c r="I75" s="309"/>
      <c r="J75" s="310"/>
      <c r="K75" s="88"/>
      <c r="L75" s="88"/>
      <c r="M75" s="11"/>
      <c r="N75" s="11"/>
      <c r="O75" s="306"/>
      <c r="P75" s="254"/>
      <c r="Q75" s="40"/>
    </row>
    <row r="76" spans="1:16" ht="12" customHeight="1">
      <c r="A76" s="12"/>
      <c r="B76" s="308" t="s">
        <v>71</v>
      </c>
      <c r="C76" s="309"/>
      <c r="D76" s="309"/>
      <c r="E76" s="309"/>
      <c r="F76" s="309"/>
      <c r="G76" s="309"/>
      <c r="H76" s="309"/>
      <c r="I76" s="309"/>
      <c r="J76" s="310"/>
      <c r="K76" s="89" t="s">
        <v>36</v>
      </c>
      <c r="L76" s="88"/>
      <c r="M76" s="11">
        <v>1810</v>
      </c>
      <c r="N76" s="11"/>
      <c r="O76" s="306">
        <v>1810</v>
      </c>
      <c r="P76" s="254"/>
    </row>
    <row r="77" spans="1:16" ht="16.5" customHeight="1">
      <c r="A77" s="12"/>
      <c r="B77" s="351" t="s">
        <v>153</v>
      </c>
      <c r="C77" s="309"/>
      <c r="D77" s="309"/>
      <c r="E77" s="309"/>
      <c r="F77" s="309"/>
      <c r="G77" s="309"/>
      <c r="H77" s="309"/>
      <c r="I77" s="309"/>
      <c r="J77" s="310"/>
      <c r="K77" s="88"/>
      <c r="L77" s="88"/>
      <c r="M77" s="11"/>
      <c r="N77" s="11"/>
      <c r="O77" s="306"/>
      <c r="P77" s="254"/>
    </row>
    <row r="78" spans="1:16" ht="14.25" customHeight="1">
      <c r="A78" s="12"/>
      <c r="B78" s="308" t="s">
        <v>424</v>
      </c>
      <c r="C78" s="309"/>
      <c r="D78" s="309"/>
      <c r="E78" s="309"/>
      <c r="F78" s="309"/>
      <c r="G78" s="309"/>
      <c r="H78" s="309"/>
      <c r="I78" s="309"/>
      <c r="J78" s="310"/>
      <c r="K78" s="88"/>
      <c r="L78" s="88"/>
      <c r="M78" s="11">
        <v>235100</v>
      </c>
      <c r="N78" s="11"/>
      <c r="O78" s="257">
        <v>235100</v>
      </c>
      <c r="P78" s="254"/>
    </row>
    <row r="79" spans="1:16" ht="12.75" customHeight="1">
      <c r="A79" s="12">
        <v>1</v>
      </c>
      <c r="B79" s="351" t="s">
        <v>31</v>
      </c>
      <c r="C79" s="309"/>
      <c r="D79" s="309"/>
      <c r="E79" s="309"/>
      <c r="F79" s="309"/>
      <c r="G79" s="309"/>
      <c r="H79" s="309"/>
      <c r="I79" s="309"/>
      <c r="J79" s="310"/>
      <c r="K79" s="88"/>
      <c r="L79" s="88"/>
      <c r="M79" s="11"/>
      <c r="N79" s="11"/>
      <c r="O79" s="306"/>
      <c r="P79" s="254"/>
    </row>
    <row r="80" spans="1:16" ht="12.75" customHeight="1">
      <c r="A80" s="12"/>
      <c r="B80" s="308" t="s">
        <v>70</v>
      </c>
      <c r="C80" s="309"/>
      <c r="D80" s="309"/>
      <c r="E80" s="309"/>
      <c r="F80" s="309"/>
      <c r="G80" s="309"/>
      <c r="H80" s="309"/>
      <c r="I80" s="309"/>
      <c r="J80" s="310"/>
      <c r="K80" s="89" t="s">
        <v>37</v>
      </c>
      <c r="L80" s="88"/>
      <c r="M80" s="11">
        <v>13</v>
      </c>
      <c r="N80" s="11"/>
      <c r="O80" s="306">
        <v>13</v>
      </c>
      <c r="P80" s="254"/>
    </row>
    <row r="81" spans="1:16" ht="14.25" customHeight="1">
      <c r="A81" s="12"/>
      <c r="B81" s="308" t="s">
        <v>423</v>
      </c>
      <c r="C81" s="309"/>
      <c r="D81" s="309"/>
      <c r="E81" s="309"/>
      <c r="F81" s="309"/>
      <c r="G81" s="309"/>
      <c r="H81" s="309"/>
      <c r="I81" s="309"/>
      <c r="J81" s="310"/>
      <c r="K81" s="89" t="s">
        <v>57</v>
      </c>
      <c r="L81" s="88"/>
      <c r="M81" s="11">
        <v>20000</v>
      </c>
      <c r="N81" s="11"/>
      <c r="O81" s="339">
        <v>20000</v>
      </c>
      <c r="P81" s="254"/>
    </row>
    <row r="82" spans="1:16" ht="27" customHeight="1">
      <c r="A82" s="12"/>
      <c r="B82" s="308" t="s">
        <v>288</v>
      </c>
      <c r="C82" s="309"/>
      <c r="D82" s="309"/>
      <c r="E82" s="309"/>
      <c r="F82" s="309"/>
      <c r="G82" s="309"/>
      <c r="H82" s="309"/>
      <c r="I82" s="309"/>
      <c r="J82" s="310"/>
      <c r="K82" s="89" t="s">
        <v>57</v>
      </c>
      <c r="L82" s="88"/>
      <c r="M82" s="11">
        <v>20400</v>
      </c>
      <c r="N82" s="11"/>
      <c r="O82" s="339">
        <v>20400</v>
      </c>
      <c r="P82" s="254"/>
    </row>
    <row r="83" spans="1:16" ht="27" customHeight="1">
      <c r="A83" s="12"/>
      <c r="B83" s="308" t="s">
        <v>470</v>
      </c>
      <c r="C83" s="309"/>
      <c r="D83" s="309"/>
      <c r="E83" s="309"/>
      <c r="F83" s="309"/>
      <c r="G83" s="309"/>
      <c r="H83" s="309"/>
      <c r="I83" s="309"/>
      <c r="J83" s="310"/>
      <c r="K83" s="89" t="s">
        <v>57</v>
      </c>
      <c r="L83" s="100"/>
      <c r="M83" s="11">
        <v>10000</v>
      </c>
      <c r="N83" s="11"/>
      <c r="O83" s="339">
        <v>10000</v>
      </c>
      <c r="P83" s="254"/>
    </row>
    <row r="84" spans="1:16" ht="42" customHeight="1">
      <c r="A84" s="12"/>
      <c r="B84" s="308" t="s">
        <v>400</v>
      </c>
      <c r="C84" s="309"/>
      <c r="D84" s="309"/>
      <c r="E84" s="309"/>
      <c r="F84" s="309"/>
      <c r="G84" s="309"/>
      <c r="H84" s="309"/>
      <c r="I84" s="309"/>
      <c r="J84" s="310"/>
      <c r="K84" s="89" t="s">
        <v>57</v>
      </c>
      <c r="L84" s="100"/>
      <c r="M84" s="11">
        <v>24400</v>
      </c>
      <c r="N84" s="11"/>
      <c r="O84" s="339">
        <v>24400</v>
      </c>
      <c r="P84" s="254"/>
    </row>
    <row r="85" spans="1:16" ht="29.25" customHeight="1">
      <c r="A85" s="12"/>
      <c r="B85" s="308" t="s">
        <v>399</v>
      </c>
      <c r="C85" s="309"/>
      <c r="D85" s="309"/>
      <c r="E85" s="309"/>
      <c r="F85" s="309"/>
      <c r="G85" s="309"/>
      <c r="H85" s="309"/>
      <c r="I85" s="309"/>
      <c r="J85" s="310"/>
      <c r="K85" s="92" t="s">
        <v>57</v>
      </c>
      <c r="L85" s="95"/>
      <c r="M85" s="69">
        <v>18300</v>
      </c>
      <c r="N85" s="69"/>
      <c r="O85" s="339">
        <v>18300</v>
      </c>
      <c r="P85" s="254"/>
    </row>
    <row r="86" spans="1:16" ht="27" customHeight="1">
      <c r="A86" s="12"/>
      <c r="B86" s="308" t="s">
        <v>401</v>
      </c>
      <c r="C86" s="309"/>
      <c r="D86" s="309"/>
      <c r="E86" s="309"/>
      <c r="F86" s="309"/>
      <c r="G86" s="309"/>
      <c r="H86" s="309"/>
      <c r="I86" s="309"/>
      <c r="J86" s="310"/>
      <c r="K86" s="93" t="s">
        <v>57</v>
      </c>
      <c r="L86" s="95"/>
      <c r="M86" s="69">
        <v>84000</v>
      </c>
      <c r="N86" s="69"/>
      <c r="O86" s="339">
        <v>84000</v>
      </c>
      <c r="P86" s="254"/>
    </row>
    <row r="87" spans="1:16" ht="16.5" customHeight="1">
      <c r="A87" s="12"/>
      <c r="B87" s="308" t="s">
        <v>402</v>
      </c>
      <c r="C87" s="309"/>
      <c r="D87" s="309"/>
      <c r="E87" s="309"/>
      <c r="F87" s="309"/>
      <c r="G87" s="309"/>
      <c r="H87" s="309"/>
      <c r="I87" s="309"/>
      <c r="J87" s="310"/>
      <c r="K87" s="93" t="s">
        <v>57</v>
      </c>
      <c r="L87" s="95"/>
      <c r="M87" s="69">
        <v>15000</v>
      </c>
      <c r="N87" s="69"/>
      <c r="O87" s="339">
        <v>15000</v>
      </c>
      <c r="P87" s="254"/>
    </row>
    <row r="88" spans="1:16" ht="17.25" customHeight="1">
      <c r="A88" s="12"/>
      <c r="B88" s="308" t="s">
        <v>403</v>
      </c>
      <c r="C88" s="309"/>
      <c r="D88" s="309"/>
      <c r="E88" s="309"/>
      <c r="F88" s="309"/>
      <c r="G88" s="309"/>
      <c r="H88" s="309"/>
      <c r="I88" s="309"/>
      <c r="J88" s="310"/>
      <c r="K88" s="93" t="s">
        <v>57</v>
      </c>
      <c r="L88" s="95"/>
      <c r="M88" s="69">
        <v>3000</v>
      </c>
      <c r="N88" s="69"/>
      <c r="O88" s="339">
        <v>3000</v>
      </c>
      <c r="P88" s="254"/>
    </row>
    <row r="89" spans="1:16" ht="25.5" customHeight="1">
      <c r="A89" s="12"/>
      <c r="B89" s="308" t="s">
        <v>422</v>
      </c>
      <c r="C89" s="309"/>
      <c r="D89" s="309"/>
      <c r="E89" s="309"/>
      <c r="F89" s="309"/>
      <c r="G89" s="309"/>
      <c r="H89" s="309"/>
      <c r="I89" s="309"/>
      <c r="J89" s="310"/>
      <c r="K89" s="93" t="s">
        <v>57</v>
      </c>
      <c r="L89" s="95"/>
      <c r="M89" s="69">
        <v>5000</v>
      </c>
      <c r="N89" s="69"/>
      <c r="O89" s="339">
        <v>5000</v>
      </c>
      <c r="P89" s="254"/>
    </row>
    <row r="90" spans="1:16" ht="26.25" customHeight="1">
      <c r="A90" s="12"/>
      <c r="B90" s="308" t="s">
        <v>404</v>
      </c>
      <c r="C90" s="309"/>
      <c r="D90" s="309"/>
      <c r="E90" s="309"/>
      <c r="F90" s="309"/>
      <c r="G90" s="309"/>
      <c r="H90" s="309"/>
      <c r="I90" s="309"/>
      <c r="J90" s="310"/>
      <c r="K90" s="93" t="s">
        <v>57</v>
      </c>
      <c r="L90" s="95"/>
      <c r="M90" s="69">
        <v>10000</v>
      </c>
      <c r="N90" s="69"/>
      <c r="O90" s="339">
        <v>10000</v>
      </c>
      <c r="P90" s="254"/>
    </row>
    <row r="91" spans="1:16" ht="14.25" customHeight="1">
      <c r="A91" s="12"/>
      <c r="B91" s="308" t="s">
        <v>405</v>
      </c>
      <c r="C91" s="309"/>
      <c r="D91" s="309"/>
      <c r="E91" s="309"/>
      <c r="F91" s="309"/>
      <c r="G91" s="309"/>
      <c r="H91" s="309"/>
      <c r="I91" s="309"/>
      <c r="J91" s="310"/>
      <c r="K91" s="93" t="s">
        <v>57</v>
      </c>
      <c r="L91" s="95"/>
      <c r="M91" s="69">
        <v>7800</v>
      </c>
      <c r="N91" s="69"/>
      <c r="O91" s="544">
        <v>7800</v>
      </c>
      <c r="P91" s="459"/>
    </row>
    <row r="92" spans="1:16" ht="14.25" customHeight="1">
      <c r="A92" s="12"/>
      <c r="B92" s="308" t="s">
        <v>406</v>
      </c>
      <c r="C92" s="309"/>
      <c r="D92" s="309"/>
      <c r="E92" s="309"/>
      <c r="F92" s="309"/>
      <c r="G92" s="309"/>
      <c r="H92" s="309"/>
      <c r="I92" s="309"/>
      <c r="J92" s="310"/>
      <c r="K92" s="93" t="s">
        <v>57</v>
      </c>
      <c r="L92" s="95"/>
      <c r="M92" s="69">
        <v>200</v>
      </c>
      <c r="N92" s="69"/>
      <c r="O92" s="544">
        <v>200</v>
      </c>
      <c r="P92" s="459"/>
    </row>
    <row r="93" spans="1:16" ht="15" customHeight="1">
      <c r="A93" s="12"/>
      <c r="B93" s="308" t="s">
        <v>407</v>
      </c>
      <c r="C93" s="309"/>
      <c r="D93" s="309"/>
      <c r="E93" s="309"/>
      <c r="F93" s="309"/>
      <c r="G93" s="309"/>
      <c r="H93" s="309"/>
      <c r="I93" s="309"/>
      <c r="J93" s="310"/>
      <c r="K93" s="93" t="s">
        <v>57</v>
      </c>
      <c r="L93" s="95"/>
      <c r="M93" s="69">
        <v>10000</v>
      </c>
      <c r="N93" s="69"/>
      <c r="O93" s="544">
        <v>10000</v>
      </c>
      <c r="P93" s="459"/>
    </row>
    <row r="94" spans="1:16" ht="15.75" customHeight="1">
      <c r="A94" s="12"/>
      <c r="B94" s="470" t="s">
        <v>408</v>
      </c>
      <c r="C94" s="309"/>
      <c r="D94" s="309"/>
      <c r="E94" s="309"/>
      <c r="F94" s="309"/>
      <c r="G94" s="309"/>
      <c r="H94" s="309"/>
      <c r="I94" s="309"/>
      <c r="J94" s="310"/>
      <c r="K94" s="93" t="s">
        <v>57</v>
      </c>
      <c r="L94" s="88"/>
      <c r="M94" s="11">
        <v>7000</v>
      </c>
      <c r="N94" s="11"/>
      <c r="O94" s="544">
        <v>7000</v>
      </c>
      <c r="P94" s="459"/>
    </row>
    <row r="95" spans="1:16" ht="12.75">
      <c r="A95" s="12">
        <v>2</v>
      </c>
      <c r="B95" s="351" t="s">
        <v>263</v>
      </c>
      <c r="C95" s="309"/>
      <c r="D95" s="309"/>
      <c r="E95" s="309"/>
      <c r="F95" s="309"/>
      <c r="G95" s="309"/>
      <c r="H95" s="309"/>
      <c r="I95" s="309"/>
      <c r="J95" s="310"/>
      <c r="K95" s="88"/>
      <c r="L95" s="88"/>
      <c r="M95" s="11"/>
      <c r="N95" s="11"/>
      <c r="O95" s="533"/>
      <c r="P95" s="459"/>
    </row>
    <row r="96" spans="1:16" ht="15" customHeight="1">
      <c r="A96" s="12"/>
      <c r="B96" s="308" t="s">
        <v>281</v>
      </c>
      <c r="C96" s="309"/>
      <c r="D96" s="309"/>
      <c r="E96" s="309"/>
      <c r="F96" s="309"/>
      <c r="G96" s="309"/>
      <c r="H96" s="309"/>
      <c r="I96" s="309"/>
      <c r="J96" s="310"/>
      <c r="K96" s="89" t="s">
        <v>78</v>
      </c>
      <c r="L96" s="88"/>
      <c r="M96" s="11">
        <v>7</v>
      </c>
      <c r="N96" s="11"/>
      <c r="O96" s="533">
        <v>7</v>
      </c>
      <c r="P96" s="459"/>
    </row>
    <row r="97" spans="1:16" ht="12.75" customHeight="1">
      <c r="A97" s="12"/>
      <c r="B97" s="308" t="s">
        <v>285</v>
      </c>
      <c r="C97" s="309"/>
      <c r="D97" s="309"/>
      <c r="E97" s="309"/>
      <c r="F97" s="309"/>
      <c r="G97" s="309"/>
      <c r="H97" s="309"/>
      <c r="I97" s="309"/>
      <c r="J97" s="310"/>
      <c r="K97" s="89" t="s">
        <v>37</v>
      </c>
      <c r="L97" s="88"/>
      <c r="M97" s="11">
        <v>100</v>
      </c>
      <c r="N97" s="11"/>
      <c r="O97" s="533">
        <v>100</v>
      </c>
      <c r="P97" s="459"/>
    </row>
    <row r="98" spans="1:16" ht="14.25" customHeight="1">
      <c r="A98" s="12"/>
      <c r="B98" s="308" t="s">
        <v>467</v>
      </c>
      <c r="C98" s="309"/>
      <c r="D98" s="309"/>
      <c r="E98" s="309"/>
      <c r="F98" s="309"/>
      <c r="G98" s="309"/>
      <c r="H98" s="309"/>
      <c r="I98" s="309"/>
      <c r="J98" s="310"/>
      <c r="K98" s="89" t="s">
        <v>78</v>
      </c>
      <c r="L98" s="88"/>
      <c r="M98" s="11">
        <v>35</v>
      </c>
      <c r="N98" s="11"/>
      <c r="O98" s="533">
        <v>35</v>
      </c>
      <c r="P98" s="459"/>
    </row>
    <row r="99" spans="1:16" ht="14.25" customHeight="1">
      <c r="A99" s="12"/>
      <c r="B99" s="308" t="s">
        <v>468</v>
      </c>
      <c r="C99" s="309"/>
      <c r="D99" s="309"/>
      <c r="E99" s="309"/>
      <c r="F99" s="309"/>
      <c r="G99" s="309"/>
      <c r="H99" s="309"/>
      <c r="I99" s="309"/>
      <c r="J99" s="310"/>
      <c r="K99" s="89" t="s">
        <v>78</v>
      </c>
      <c r="L99" s="88"/>
      <c r="M99" s="11">
        <v>15</v>
      </c>
      <c r="N99" s="11"/>
      <c r="O99" s="533">
        <v>15</v>
      </c>
      <c r="P99" s="459"/>
    </row>
    <row r="100" spans="1:16" ht="12.75" customHeight="1">
      <c r="A100" s="12">
        <v>3</v>
      </c>
      <c r="B100" s="351" t="s">
        <v>33</v>
      </c>
      <c r="C100" s="309"/>
      <c r="D100" s="309"/>
      <c r="E100" s="309"/>
      <c r="F100" s="309"/>
      <c r="G100" s="309"/>
      <c r="H100" s="309"/>
      <c r="I100" s="309"/>
      <c r="J100" s="310"/>
      <c r="K100" s="88"/>
      <c r="L100" s="88"/>
      <c r="M100" s="11"/>
      <c r="N100" s="11"/>
      <c r="O100" s="533"/>
      <c r="P100" s="459"/>
    </row>
    <row r="101" spans="1:16" ht="12.75" customHeight="1">
      <c r="A101" s="12"/>
      <c r="B101" s="308" t="s">
        <v>282</v>
      </c>
      <c r="C101" s="309"/>
      <c r="D101" s="309"/>
      <c r="E101" s="309"/>
      <c r="F101" s="309"/>
      <c r="G101" s="309"/>
      <c r="H101" s="309"/>
      <c r="I101" s="309"/>
      <c r="J101" s="310"/>
      <c r="K101" s="89" t="s">
        <v>57</v>
      </c>
      <c r="L101" s="88"/>
      <c r="M101" s="11">
        <v>1000</v>
      </c>
      <c r="N101" s="11"/>
      <c r="O101" s="533">
        <v>1000</v>
      </c>
      <c r="P101" s="459"/>
    </row>
    <row r="102" spans="1:16" ht="12.75" customHeight="1">
      <c r="A102" s="12"/>
      <c r="B102" s="308" t="s">
        <v>289</v>
      </c>
      <c r="C102" s="309"/>
      <c r="D102" s="309"/>
      <c r="E102" s="309"/>
      <c r="F102" s="309"/>
      <c r="G102" s="309"/>
      <c r="H102" s="309"/>
      <c r="I102" s="309"/>
      <c r="J102" s="310"/>
      <c r="K102" s="89" t="s">
        <v>57</v>
      </c>
      <c r="L102" s="88"/>
      <c r="M102" s="11">
        <v>200</v>
      </c>
      <c r="N102" s="11"/>
      <c r="O102" s="533">
        <v>200</v>
      </c>
      <c r="P102" s="459"/>
    </row>
    <row r="103" spans="1:16" ht="12.75" customHeight="1">
      <c r="A103" s="12"/>
      <c r="B103" s="308" t="s">
        <v>469</v>
      </c>
      <c r="C103" s="309"/>
      <c r="D103" s="309"/>
      <c r="E103" s="309"/>
      <c r="F103" s="309"/>
      <c r="G103" s="309"/>
      <c r="H103" s="309"/>
      <c r="I103" s="309"/>
      <c r="J103" s="310"/>
      <c r="K103" s="89" t="s">
        <v>57</v>
      </c>
      <c r="L103" s="88"/>
      <c r="M103" s="11">
        <v>582.85</v>
      </c>
      <c r="N103" s="11"/>
      <c r="O103" s="533">
        <v>582.85</v>
      </c>
      <c r="P103" s="459"/>
    </row>
    <row r="104" spans="1:16" ht="12.75">
      <c r="A104" s="12">
        <v>4</v>
      </c>
      <c r="B104" s="351" t="s">
        <v>34</v>
      </c>
      <c r="C104" s="309"/>
      <c r="D104" s="309"/>
      <c r="E104" s="309"/>
      <c r="F104" s="309"/>
      <c r="G104" s="309"/>
      <c r="H104" s="309"/>
      <c r="I104" s="309"/>
      <c r="J104" s="310"/>
      <c r="K104" s="88"/>
      <c r="L104" s="88"/>
      <c r="M104" s="11"/>
      <c r="N104" s="11"/>
      <c r="O104" s="533"/>
      <c r="P104" s="459"/>
    </row>
    <row r="105" spans="1:16" ht="12.75">
      <c r="A105" s="12"/>
      <c r="B105" s="308" t="s">
        <v>283</v>
      </c>
      <c r="C105" s="309"/>
      <c r="D105" s="309"/>
      <c r="E105" s="309"/>
      <c r="F105" s="309"/>
      <c r="G105" s="309"/>
      <c r="H105" s="309"/>
      <c r="I105" s="309"/>
      <c r="J105" s="310"/>
      <c r="K105" s="89" t="s">
        <v>42</v>
      </c>
      <c r="L105" s="88"/>
      <c r="M105" s="11">
        <v>2</v>
      </c>
      <c r="N105" s="11"/>
      <c r="O105" s="533">
        <v>2</v>
      </c>
      <c r="P105" s="459"/>
    </row>
    <row r="106" spans="1:16" ht="12.75">
      <c r="A106" s="12"/>
      <c r="B106" s="308" t="s">
        <v>284</v>
      </c>
      <c r="C106" s="309"/>
      <c r="D106" s="309"/>
      <c r="E106" s="309"/>
      <c r="F106" s="309"/>
      <c r="G106" s="309"/>
      <c r="H106" s="309"/>
      <c r="I106" s="309"/>
      <c r="J106" s="310"/>
      <c r="K106" s="89" t="s">
        <v>42</v>
      </c>
      <c r="L106" s="88"/>
      <c r="M106" s="11">
        <v>10</v>
      </c>
      <c r="N106" s="11"/>
      <c r="O106" s="533">
        <v>10</v>
      </c>
      <c r="P106" s="459"/>
    </row>
    <row r="107" spans="1:16" ht="12.75">
      <c r="A107" s="10"/>
      <c r="B107" s="33"/>
      <c r="C107" s="34"/>
      <c r="D107" s="43"/>
      <c r="E107" s="42"/>
      <c r="F107" s="42"/>
      <c r="G107" s="42"/>
      <c r="H107" s="42"/>
      <c r="I107" s="42"/>
      <c r="J107" s="42"/>
      <c r="K107" s="33"/>
      <c r="L107" s="34"/>
      <c r="M107" s="34"/>
      <c r="N107" s="34"/>
      <c r="O107" s="32"/>
      <c r="P107" s="32"/>
    </row>
    <row r="108" spans="1:16" ht="12.75">
      <c r="A108" s="10"/>
      <c r="B108" s="33"/>
      <c r="C108" s="34"/>
      <c r="D108" s="43"/>
      <c r="E108" s="42"/>
      <c r="F108" s="42"/>
      <c r="G108" s="42"/>
      <c r="H108" s="42"/>
      <c r="I108" s="42"/>
      <c r="J108" s="42"/>
      <c r="K108" s="33"/>
      <c r="L108" s="34"/>
      <c r="M108" s="34"/>
      <c r="N108" s="34"/>
      <c r="O108" s="32"/>
      <c r="P108" s="32"/>
    </row>
    <row r="110" spans="2:9" ht="15">
      <c r="B110" s="3" t="s">
        <v>103</v>
      </c>
      <c r="C110" s="3"/>
      <c r="D110" s="3"/>
      <c r="E110" s="3"/>
      <c r="F110" s="3"/>
      <c r="G110" s="3"/>
      <c r="H110" s="3"/>
      <c r="I110" s="3" t="s">
        <v>102</v>
      </c>
    </row>
    <row r="111" spans="2:9" ht="15">
      <c r="B111" s="3"/>
      <c r="C111" s="3"/>
      <c r="D111" s="3"/>
      <c r="E111" s="3"/>
      <c r="F111" s="3"/>
      <c r="G111" s="3"/>
      <c r="H111" s="3"/>
      <c r="I111" s="3"/>
    </row>
    <row r="112" spans="2:9" ht="15">
      <c r="B112" s="3"/>
      <c r="C112" s="3"/>
      <c r="D112" s="3"/>
      <c r="E112" s="3"/>
      <c r="F112" s="3"/>
      <c r="G112" s="3"/>
      <c r="H112" s="3"/>
      <c r="I112" s="3"/>
    </row>
    <row r="115" spans="2:10" ht="15">
      <c r="B115" s="3" t="s">
        <v>19</v>
      </c>
      <c r="C115" s="3"/>
      <c r="D115" s="3"/>
      <c r="E115" s="3"/>
      <c r="F115" s="3"/>
      <c r="G115" s="3"/>
      <c r="H115" s="3"/>
      <c r="I115" s="3" t="s">
        <v>104</v>
      </c>
      <c r="J115" s="3"/>
    </row>
    <row r="116" spans="2:11" ht="15">
      <c r="B116" s="3" t="s">
        <v>53</v>
      </c>
      <c r="C116" s="3"/>
      <c r="D116" s="3"/>
      <c r="E116" s="3"/>
      <c r="F116" s="3"/>
      <c r="G116" s="3"/>
      <c r="H116" s="3"/>
      <c r="I116" s="545"/>
      <c r="J116" s="331"/>
      <c r="K116" s="331"/>
    </row>
    <row r="117" spans="2:10" ht="15">
      <c r="B117" s="3"/>
      <c r="C117" s="3"/>
      <c r="D117" s="3"/>
      <c r="E117" s="3"/>
      <c r="F117" s="3"/>
      <c r="G117" s="3"/>
      <c r="H117" s="3"/>
      <c r="I117" s="3"/>
      <c r="J117" s="3"/>
    </row>
  </sheetData>
  <sheetProtection/>
  <mergeCells count="145">
    <mergeCell ref="I116:K116"/>
    <mergeCell ref="B103:J103"/>
    <mergeCell ref="B99:J99"/>
    <mergeCell ref="O99:P99"/>
    <mergeCell ref="O103:P103"/>
    <mergeCell ref="O72:P72"/>
    <mergeCell ref="O73:P73"/>
    <mergeCell ref="B92:J92"/>
    <mergeCell ref="B93:J93"/>
    <mergeCell ref="O92:P92"/>
    <mergeCell ref="B89:J89"/>
    <mergeCell ref="B29:Q29"/>
    <mergeCell ref="B81:J81"/>
    <mergeCell ref="B82:J82"/>
    <mergeCell ref="B85:J85"/>
    <mergeCell ref="B84:J84"/>
    <mergeCell ref="O82:P82"/>
    <mergeCell ref="O85:P85"/>
    <mergeCell ref="O89:P89"/>
    <mergeCell ref="B70:J70"/>
    <mergeCell ref="B104:J104"/>
    <mergeCell ref="O75:P75"/>
    <mergeCell ref="O76:P76"/>
    <mergeCell ref="B87:J87"/>
    <mergeCell ref="B88:J88"/>
    <mergeCell ref="B105:J105"/>
    <mergeCell ref="B90:J90"/>
    <mergeCell ref="B91:J91"/>
    <mergeCell ref="B97:J97"/>
    <mergeCell ref="B86:J86"/>
    <mergeCell ref="B106:J106"/>
    <mergeCell ref="O93:P93"/>
    <mergeCell ref="B95:J95"/>
    <mergeCell ref="B96:J96"/>
    <mergeCell ref="B98:J98"/>
    <mergeCell ref="B100:J100"/>
    <mergeCell ref="B101:J101"/>
    <mergeCell ref="B102:J102"/>
    <mergeCell ref="O104:P104"/>
    <mergeCell ref="B94:J94"/>
    <mergeCell ref="O96:P96"/>
    <mergeCell ref="O97:P97"/>
    <mergeCell ref="O86:P86"/>
    <mergeCell ref="O77:P77"/>
    <mergeCell ref="O78:P78"/>
    <mergeCell ref="O79:P79"/>
    <mergeCell ref="O80:P80"/>
    <mergeCell ref="O81:P81"/>
    <mergeCell ref="O87:P87"/>
    <mergeCell ref="O88:P88"/>
    <mergeCell ref="O105:P105"/>
    <mergeCell ref="O90:P90"/>
    <mergeCell ref="O91:P91"/>
    <mergeCell ref="O94:P94"/>
    <mergeCell ref="O95:P95"/>
    <mergeCell ref="O106:P106"/>
    <mergeCell ref="O98:P98"/>
    <mergeCell ref="O100:P100"/>
    <mergeCell ref="O101:P101"/>
    <mergeCell ref="O102:P102"/>
    <mergeCell ref="B79:J79"/>
    <mergeCell ref="B83:J83"/>
    <mergeCell ref="O83:P83"/>
    <mergeCell ref="B65:G65"/>
    <mergeCell ref="B59:G59"/>
    <mergeCell ref="B60:G60"/>
    <mergeCell ref="H61:J61"/>
    <mergeCell ref="B61:G61"/>
    <mergeCell ref="H62:J62"/>
    <mergeCell ref="B76:J76"/>
    <mergeCell ref="B45:O45"/>
    <mergeCell ref="B46:O46"/>
    <mergeCell ref="B47:O47"/>
    <mergeCell ref="N51:O51"/>
    <mergeCell ref="L51:M51"/>
    <mergeCell ref="B62:G62"/>
    <mergeCell ref="B52:I52"/>
    <mergeCell ref="J51:K51"/>
    <mergeCell ref="J52:K52"/>
    <mergeCell ref="L52:M52"/>
    <mergeCell ref="A11:O11"/>
    <mergeCell ref="A12:O12"/>
    <mergeCell ref="E14:L14"/>
    <mergeCell ref="E17:L17"/>
    <mergeCell ref="A23:O23"/>
    <mergeCell ref="B30:O30"/>
    <mergeCell ref="G19:O20"/>
    <mergeCell ref="B26:P26"/>
    <mergeCell ref="B27:P27"/>
    <mergeCell ref="B28:P28"/>
    <mergeCell ref="N52:O52"/>
    <mergeCell ref="A32:L32"/>
    <mergeCell ref="B33:O33"/>
    <mergeCell ref="B34:O34"/>
    <mergeCell ref="B35:O35"/>
    <mergeCell ref="B75:J75"/>
    <mergeCell ref="K59:M59"/>
    <mergeCell ref="N59:P59"/>
    <mergeCell ref="B71:J71"/>
    <mergeCell ref="B51:I51"/>
    <mergeCell ref="O69:P69"/>
    <mergeCell ref="O70:P70"/>
    <mergeCell ref="J55:K55"/>
    <mergeCell ref="H59:J59"/>
    <mergeCell ref="K61:M61"/>
    <mergeCell ref="B72:J72"/>
    <mergeCell ref="B69:J69"/>
    <mergeCell ref="J54:K54"/>
    <mergeCell ref="L54:M54"/>
    <mergeCell ref="N61:P61"/>
    <mergeCell ref="B55:I55"/>
    <mergeCell ref="B63:G63"/>
    <mergeCell ref="N55:O55"/>
    <mergeCell ref="N54:O54"/>
    <mergeCell ref="B54:I54"/>
    <mergeCell ref="B80:J80"/>
    <mergeCell ref="H65:J65"/>
    <mergeCell ref="K65:M65"/>
    <mergeCell ref="N65:P65"/>
    <mergeCell ref="K62:M62"/>
    <mergeCell ref="B73:J73"/>
    <mergeCell ref="H63:J63"/>
    <mergeCell ref="K63:M63"/>
    <mergeCell ref="H64:J64"/>
    <mergeCell ref="B74:J74"/>
    <mergeCell ref="O74:P74"/>
    <mergeCell ref="B53:I53"/>
    <mergeCell ref="J53:K53"/>
    <mergeCell ref="L53:M53"/>
    <mergeCell ref="N53:O53"/>
    <mergeCell ref="K64:M64"/>
    <mergeCell ref="N64:P64"/>
    <mergeCell ref="H60:J60"/>
    <mergeCell ref="K60:M60"/>
    <mergeCell ref="N60:P60"/>
    <mergeCell ref="I3:N3"/>
    <mergeCell ref="O84:P84"/>
    <mergeCell ref="B77:J77"/>
    <mergeCell ref="B78:J78"/>
    <mergeCell ref="A41:P41"/>
    <mergeCell ref="L55:M55"/>
    <mergeCell ref="N62:P62"/>
    <mergeCell ref="N63:P63"/>
    <mergeCell ref="B64:G64"/>
    <mergeCell ref="O71:P71"/>
  </mergeCells>
  <printOptions/>
  <pageMargins left="0.5118110236220472" right="0" top="0.7480314960629921" bottom="0.5511811023622047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Anatol</cp:lastModifiedBy>
  <cp:lastPrinted>2019-06-27T06:41:11Z</cp:lastPrinted>
  <dcterms:created xsi:type="dcterms:W3CDTF">1996-10-08T23:32:33Z</dcterms:created>
  <dcterms:modified xsi:type="dcterms:W3CDTF">2019-07-22T07:34:49Z</dcterms:modified>
  <cp:category/>
  <cp:version/>
  <cp:contentType/>
  <cp:contentStatus/>
</cp:coreProperties>
</file>